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layers" sheetId="2" state="visible" r:id="rId4"/>
    <sheet name="Rounds" sheetId="3" state="visible" r:id="rId5"/>
    <sheet name="Resul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<sst xmlns="http://schemas.openxmlformats.org/spreadsheetml/2006/main" count="87" uniqueCount="66">
  <si>
    <t xml:space="preserve">Juggle Circle · class data</t>
  </si>
  <si>
    <t xml:space="preserve">CRE342 Week 2 · flow &amp; immersion</t>
  </si>
  <si>
    <t xml:space="preserve">1.  Players tab: one row per player per round (three rows each). Type only in the yellow columns.</t>
  </si>
  <si>
    <t xml:space="preserve">     Use your player ID or initials, never your full name: this sheet is shared by link.</t>
  </si>
  <si>
    <t xml:space="preserve">2.  Use round LETTERS (A, B, C), not the order you played them. Even-numbered groups played C second.</t>
  </si>
  <si>
    <t xml:space="preserve">3.  Times are in seconds: 2:30 = 150. Leave "Time in" blank if you were still standing when the round ended.</t>
  </si>
  <si>
    <t xml:space="preserve">4.  Rounds tab (recorders): only fill it in if a round ended early because one player was left.</t>
  </si>
  <si>
    <t xml:space="preserve">5.  Results tab: everything is worked out for you. Don't type there.</t>
  </si>
  <si>
    <t xml:space="preserve">Colour key:   yellow = type here   ·   grey = worked out by the sheet</t>
  </si>
  <si>
    <t xml:space="preserve">Example row (format only: don't copy it into the Players tab):</t>
  </si>
  <si>
    <t xml:space="preserve">Group</t>
  </si>
  <si>
    <t xml:space="preserve">Order</t>
  </si>
  <si>
    <t xml:space="preserve">Player ID</t>
  </si>
  <si>
    <t xml:space="preserve">Player type</t>
  </si>
  <si>
    <t xml:space="preserve">Round</t>
  </si>
  <si>
    <t xml:space="preserve">F1</t>
  </si>
  <si>
    <t xml:space="preserve">F2</t>
  </si>
  <si>
    <t xml:space="preserve">F3</t>
  </si>
  <si>
    <t xml:space="preserve">T estimate (s)</t>
  </si>
  <si>
    <t xml:space="preserve">Time in (s)</t>
  </si>
  <si>
    <t xml:space="preserve">One word</t>
  </si>
  <si>
    <t xml:space="preserve">ABC</t>
  </si>
  <si>
    <t xml:space="preserve">P04</t>
  </si>
  <si>
    <t xml:space="preserve">Free Spirit</t>
  </si>
  <si>
    <t xml:space="preserve">C</t>
  </si>
  <si>
    <t xml:space="preserve">frazzled</t>
  </si>
  <si>
    <t xml:space="preserve">Flow index = (F1 + F2 + (8 − F3)) ÷ 3, from 1 to 7.   Time distortion = T estimate ÷ actual round length: below 1 means time flew.</t>
  </si>
  <si>
    <t xml:space="preserve">Distraction cost = (B − C) ÷ B: the share of your Round B flow (or time in) that the distractors took away.</t>
  </si>
  <si>
    <t xml:space="preserve">Played</t>
  </si>
  <si>
    <t xml:space="preserve">Round length (s)</t>
  </si>
  <si>
    <t xml:space="preserve">Time in used (s)</t>
  </si>
  <si>
    <t xml:space="preserve">Flow index</t>
  </si>
  <si>
    <t xml:space="preserve">Time distortion</t>
  </si>
  <si>
    <t xml:space="preserve">Round (A/B/C)</t>
  </si>
  <si>
    <t xml:space="preserve">Note</t>
  </si>
  <si>
    <t xml:space="preserve">Only for rounds that ended early. Full rounds are A = 120 s, B and C = 180 s.</t>
  </si>
  <si>
    <t xml:space="preserve">Results</t>
  </si>
  <si>
    <t xml:space="preserve">Worked out from the Players tab. Blank means there is no data yet.</t>
  </si>
  <si>
    <t xml:space="preserve">1 · Each round</t>
  </si>
  <si>
    <t xml:space="preserve">Rows</t>
  </si>
  <si>
    <t xml:space="preserve">Flow index (1–7)</t>
  </si>
  <si>
    <t xml:space="preserve">A · learn</t>
  </si>
  <si>
    <t xml:space="preserve">B · ramp</t>
  </si>
  <si>
    <t xml:space="preserve">C · ramp + distractors</t>
  </si>
  <si>
    <t xml:space="preserve">Time distortion below 1 means the round felt shorter than it was (a flow marker).</t>
  </si>
  <si>
    <t xml:space="preserve">2 · Distraction cost: Round B vs Round C</t>
  </si>
  <si>
    <t xml:space="preserve">Groups</t>
  </si>
  <si>
    <t xml:space="preserve">Flow in B</t>
  </si>
  <si>
    <t xml:space="preserve">Flow in C</t>
  </si>
  <si>
    <t xml:space="preserve">Flow cost</t>
  </si>
  <si>
    <t xml:space="preserve">Time in B (s)</t>
  </si>
  <si>
    <t xml:space="preserve">Time in C (s)</t>
  </si>
  <si>
    <t xml:space="preserve">Time-in cost</t>
  </si>
  <si>
    <t xml:space="preserve">All groups</t>
  </si>
  <si>
    <t xml:space="preserve">Odd groups (C played last)</t>
  </si>
  <si>
    <t xml:space="preserve">Even groups (C played second)</t>
  </si>
  <si>
    <t xml:space="preserve">Cost = (B − C) ÷ B. Similar in both orders → the distractors did it. Only when C was last → fatigue is a rival explanation.</t>
  </si>
  <si>
    <t xml:space="preserve">3 · By player type (Hexad)</t>
  </si>
  <si>
    <t xml:space="preserve">Players</t>
  </si>
  <si>
    <t xml:space="preserve">Achiever</t>
  </si>
  <si>
    <t xml:space="preserve">Player</t>
  </si>
  <si>
    <t xml:space="preserve">Socialiser</t>
  </si>
  <si>
    <t xml:space="preserve">Disruptor</t>
  </si>
  <si>
    <t xml:space="preserve">Philanthropist</t>
  </si>
  <si>
    <t xml:space="preserve">Not sure</t>
  </si>
  <si>
    <t xml:space="preserve">Tiny groups: treat these as hints to discuss, not findings.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</si>
</sst>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"/>
    <numFmt numFmtId="167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color rgb="FF5B6488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C0392B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5B6488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A2238"/>
        <bgColor rgb="FF003366"/>
      </patternFill>
    </fill>
    <fill>
      <patternFill patternType="solid">
        <fgColor rgb="FFFFF4C2"/>
        <bgColor rgb="FFFFFF99"/>
      </patternFill>
    </fill>
    <fill>
      <patternFill patternType="solid">
        <fgColor rgb="FF4A5578"/>
        <bgColor rgb="FF5B6488"/>
      </patternFill>
    </fill>
    <fill>
      <patternFill patternType="solid">
        <fgColor rgb="FFEEF1F7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0E3"/>
      </left>
      <right style="thin">
        <color rgb="FFC9D0E3"/>
      </right>
      <top style="thin">
        <color rgb="FFC9D0E3"/>
      </top>
      <bottom style="thin">
        <color rgb="FFC9D0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8C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4C2"/>
      <rgbColor rgb="FFEEF1F7"/>
      <rgbColor rgb="FF660066"/>
      <rgbColor rgb="FFFF8080"/>
      <rgbColor rgb="FF0066CC"/>
      <rgbColor rgb="FFC9D0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8C8C8"/>
      <rgbColor rgb="FF4F81BD"/>
      <rgbColor rgb="FF33CCCC"/>
      <rgbColor rgb="FF99CC00"/>
      <rgbColor rgb="FFFFCC00"/>
      <rgbColor rgb="FFFF9900"/>
      <rgbColor rgb="FFFF6600"/>
      <rgbColor rgb="FF5B6488"/>
      <rgbColor rgb="FF969696"/>
      <rgbColor rgb="FF003366"/>
      <rgbColor rgb="FF339966"/>
      <rgbColor rgb="FF003300"/>
      <rgbColor rgb="FF333300"/>
      <rgbColor rgb="FFC0392B"/>
      <rgbColor rgb="FF993366"/>
      <rgbColor rgb="FF4A5578"/>
      <rgbColor rgb="FF1A22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Mean flow index by round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Results!C5</c:f>
              <c:strCache>
                <c:ptCount val="1"/>
                <c:pt idx="0">
                  <c:v>Flow index (1–7)</c:v>
                </c:pt>
              </c:strCache>
            </c:strRef>
          </c:tx>
          <c:spPr>
            <a:solidFill>
              <a:srgbClr val="4F81BD"/>
            </a:solidFill>
            <a:ln w="1260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leaderLines>
              <c:spPr>
                <a:ln w="0"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Results!$A$6:$A$8</c:f>
              <c:strCache>
                <c:ptCount val="3"/>
                <c:pt idx="0">
                  <c:v>A · learn</c:v>
                </c:pt>
                <c:pt idx="1">
                  <c:v>B · ramp</c:v>
                </c:pt>
                <c:pt idx="2">
                  <c:v>C · ramp + distractors</c:v>
                </c:pt>
              </c:strCache>
            </c:strRef>
          </c:cat>
          <c:val>
            <c:numRef>
              <c:f>Results!$C$6:$C$8</c:f>
              <c:numCache>
                <c:formatCode>General</c:formatCode>
                <c:ptCount val="3"/>
              </c:numCache>
            </c:numRef>
          </c:val>
        </c:ser>
        <c:gapWidth val="150"/>
        <c:overlap val="0"/>
        <c:axId val="26417583"/>
        <c:axId val="7274273"/>
      </c:barChart>
      <c:catAx>
        <c:axId val="26417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274273"/>
        <c:crosses val="autoZero"/>
        <c:auto val="1"/>
        <c:lblAlgn val="ctr"/>
        <c:lblOffset val="100"/>
        <c:noMultiLvlLbl val="0"/>
      </c:catAx>
      <c:valAx>
        <c:axId val="7274273"/>
        <c:scaling>
          <c:orientation val="minMax"/>
          <c:max val="7"/>
          <c:min val="1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Flow index (1–7)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6417583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3</xdr:row>
      <xdr:rowOff>0</xdr:rowOff>
    </xdr:from>
    <xdr:to>
      <xdr:col>15</xdr:col>
      <xdr:colOff>399240</xdr:colOff>
      <xdr:row>17</xdr:row>
      <xdr:rowOff>32400</xdr:rowOff>
    </xdr:to>
    <xdr:graphicFrame>
      <xdr:nvGraphicFramePr>
        <xdr:cNvPr id="1" name="Chart 1"/>
        <xdr:cNvGraphicFramePr/>
      </xdr:nvGraphicFramePr>
      <xdr:xfrm>
        <a:off x="9233640" y="631080"/>
        <a:ext cx="46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M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"/>
    <col collapsed="false" customWidth="true" hidden="false" outlineLevel="0" max="13" min="3" style="0" width="13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15" hidden="false" customHeight="false" outlineLevel="0" collapsed="false">
      <c r="B5" s="5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6" t="s">
        <v>8</v>
      </c>
    </row>
    <row r="12" customFormat="false" ht="15" hidden="false" customHeight="false" outlineLevel="0" collapsed="false">
      <c r="B12" s="3"/>
    </row>
    <row r="13" customFormat="false" ht="15" hidden="false" customHeight="false" outlineLevel="0" collapsed="false">
      <c r="B13" s="6" t="s">
        <v>9</v>
      </c>
    </row>
    <row r="14" customFormat="false" ht="15" hidden="false" customHeight="false" outlineLevel="0" collapsed="false">
      <c r="C14" s="7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  <c r="J14" s="7" t="s">
        <v>17</v>
      </c>
      <c r="K14" s="7" t="s">
        <v>18</v>
      </c>
      <c r="L14" s="7" t="s">
        <v>19</v>
      </c>
      <c r="M14" s="7" t="s">
        <v>20</v>
      </c>
    </row>
    <row r="15" customFormat="false" ht="15" hidden="false" customHeight="false" outlineLevel="0" collapsed="false">
      <c r="C15" s="8" t="n">
        <v>3</v>
      </c>
      <c r="D15" s="8" t="s">
        <v>21</v>
      </c>
      <c r="E15" s="8" t="s">
        <v>22</v>
      </c>
      <c r="F15" s="8" t="s">
        <v>23</v>
      </c>
      <c r="G15" s="8" t="s">
        <v>24</v>
      </c>
      <c r="H15" s="8" t="n">
        <v>3</v>
      </c>
      <c r="I15" s="8" t="n">
        <v>2</v>
      </c>
      <c r="J15" s="8" t="n">
        <v>6</v>
      </c>
      <c r="K15" s="8" t="n">
        <v>210</v>
      </c>
      <c r="L15" s="8" t="n">
        <v>95</v>
      </c>
      <c r="M15" s="8" t="s">
        <v>25</v>
      </c>
    </row>
    <row r="17" customFormat="false" ht="15" hidden="false" customHeight="false" outlineLevel="0" collapsed="false">
      <c r="B17" s="9" t="s">
        <v>26</v>
      </c>
    </row>
    <row r="18" customFormat="false" ht="15" hidden="false" customHeight="false" outlineLevel="0" collapsed="false">
      <c r="B18" s="9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8"/>
    <col collapsed="false" customWidth="true" hidden="false" outlineLevel="0" max="3" min="3" style="0" width="9"/>
    <col collapsed="false" customWidth="true" hidden="false" outlineLevel="0" max="4" min="4" style="0" width="15"/>
    <col collapsed="false" customWidth="true" hidden="false" outlineLevel="0" max="5" min="5" style="0" width="8"/>
    <col collapsed="false" customWidth="true" hidden="false" outlineLevel="0" max="8" min="6" style="0" width="6"/>
    <col collapsed="false" customWidth="true" hidden="false" outlineLevel="0" max="9" min="9" style="0" width="13"/>
    <col collapsed="false" customWidth="true" hidden="false" outlineLevel="0" max="10" min="10" style="0" width="11"/>
    <col collapsed="false" customWidth="true" hidden="false" outlineLevel="0" max="11" min="11" style="0" width="14"/>
    <col collapsed="false" customWidth="true" hidden="false" outlineLevel="0" max="12" min="12" style="0" width="8"/>
    <col collapsed="false" customWidth="true" hidden="false" outlineLevel="0" max="13" min="13" style="0" width="14"/>
    <col collapsed="false" customWidth="true" hidden="false" outlineLevel="0" max="14" min="14" style="0" width="15"/>
    <col collapsed="false" customWidth="true" hidden="false" outlineLevel="0" max="15" min="15" style="0" width="11"/>
    <col collapsed="false" customWidth="true" hidden="false" outlineLevel="0" max="16" min="16" style="0" width="14"/>
  </cols>
  <sheetData>
    <row r="1" customFormat="false" ht="30" hidden="false" customHeight="true" outlineLevel="0" collapsed="false">
      <c r="A1" s="10" t="s">
        <v>10</v>
      </c>
      <c r="B1" s="10" t="s">
        <v>11</v>
      </c>
      <c r="C1" s="10" t="s">
        <v>12</v>
      </c>
      <c r="D1" s="10" t="s">
        <v>13</v>
      </c>
      <c r="E1" s="10" t="s">
        <v>14</v>
      </c>
      <c r="F1" s="10" t="s">
        <v>15</v>
      </c>
      <c r="G1" s="10" t="s">
        <v>16</v>
      </c>
      <c r="H1" s="10" t="s">
        <v>17</v>
      </c>
      <c r="I1" s="10" t="s">
        <v>18</v>
      </c>
      <c r="J1" s="10" t="s">
        <v>19</v>
      </c>
      <c r="K1" s="10" t="s">
        <v>20</v>
      </c>
      <c r="L1" s="11" t="s">
        <v>28</v>
      </c>
      <c r="M1" s="11" t="s">
        <v>29</v>
      </c>
      <c r="N1" s="11" t="s">
        <v>30</v>
      </c>
      <c r="O1" s="11" t="s">
        <v>31</v>
      </c>
      <c r="P1" s="11" t="s">
        <v>32</v>
      </c>
    </row>
    <row r="2" customFormat="false" ht="15" hidden="false" customHeight="false" outlineLevel="0" collapsed="false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12" t="str">
        <f aca="false">IF(E2="","",IF(E2="A",1,IF(OR(AND(B2="ABC",E2="B"),AND(B2="ACB",E2="C")),2,3)))</f>
        <v/>
      </c>
      <c r="M2" s="12" t="str">
        <f aca="false">IF(E2="","",IF(SUMIFS(Rounds!$C$2:$C$41,Rounds!$A$2:$A$41,A2,Rounds!$B$2:$B$41,E2)&gt;0,SUMIFS(Rounds!$C$2:$C$41,Rounds!$A$2:$A$41,A2,Rounds!$B$2:$B$41,E2),IF(E2="A",120,180)))</f>
        <v/>
      </c>
      <c r="N2" s="12" t="str">
        <f aca="false">IF(E2="","",IF(J2="",M2,J2))</f>
        <v/>
      </c>
      <c r="O2" s="13" t="str">
        <f aca="false">IF(COUNT(F2:H2)&lt;3,"",(F2+G2+(8-H2))/3)</f>
        <v/>
      </c>
      <c r="P2" s="13" t="str">
        <f aca="false">IF(OR(I2="",M2=""),"",I2/M2)</f>
        <v/>
      </c>
    </row>
    <row r="3" customFormat="false" ht="15" hidden="false" customHeight="false" outlineLevel="0" collapsed="false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12" t="str">
        <f aca="false">IF(E3="","",IF(E3="A",1,IF(OR(AND(B3="ABC",E3="B"),AND(B3="ACB",E3="C")),2,3)))</f>
        <v/>
      </c>
      <c r="M3" s="12" t="str">
        <f aca="false">IF(E3="","",IF(SUMIFS(Rounds!$C$2:$C$41,Rounds!$A$2:$A$41,A3,Rounds!$B$2:$B$41,E3)&gt;0,SUMIFS(Rounds!$C$2:$C$41,Rounds!$A$2:$A$41,A3,Rounds!$B$2:$B$41,E3),IF(E3="A",120,180)))</f>
        <v/>
      </c>
      <c r="N3" s="12" t="str">
        <f aca="false">IF(E3="","",IF(J3="",M3,J3))</f>
        <v/>
      </c>
      <c r="O3" s="13" t="str">
        <f aca="false">IF(COUNT(F3:H3)&lt;3,"",(F3+G3+(8-H3))/3)</f>
        <v/>
      </c>
      <c r="P3" s="13" t="str">
        <f aca="false">IF(OR(I3="",M3=""),"",I3/M3)</f>
        <v/>
      </c>
    </row>
    <row r="4" customFormat="false" ht="15" hidden="false" customHeight="fals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12" t="str">
        <f aca="false">IF(E4="","",IF(E4="A",1,IF(OR(AND(B4="ABC",E4="B"),AND(B4="ACB",E4="C")),2,3)))</f>
        <v/>
      </c>
      <c r="M4" s="12" t="str">
        <f aca="false">IF(E4="","",IF(SUMIFS(Rounds!$C$2:$C$41,Rounds!$A$2:$A$41,A4,Rounds!$B$2:$B$41,E4)&gt;0,SUMIFS(Rounds!$C$2:$C$41,Rounds!$A$2:$A$41,A4,Rounds!$B$2:$B$41,E4),IF(E4="A",120,180)))</f>
        <v/>
      </c>
      <c r="N4" s="12" t="str">
        <f aca="false">IF(E4="","",IF(J4="",M4,J4))</f>
        <v/>
      </c>
      <c r="O4" s="13" t="str">
        <f aca="false">IF(COUNT(F4:H4)&lt;3,"",(F4+G4+(8-H4))/3)</f>
        <v/>
      </c>
      <c r="P4" s="13" t="str">
        <f aca="false">IF(OR(I4="",M4=""),"",I4/M4)</f>
        <v/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12" t="str">
        <f aca="false">IF(E5="","",IF(E5="A",1,IF(OR(AND(B5="ABC",E5="B"),AND(B5="ACB",E5="C")),2,3)))</f>
        <v/>
      </c>
      <c r="M5" s="12" t="str">
        <f aca="false">IF(E5="","",IF(SUMIFS(Rounds!$C$2:$C$41,Rounds!$A$2:$A$41,A5,Rounds!$B$2:$B$41,E5)&gt;0,SUMIFS(Rounds!$C$2:$C$41,Rounds!$A$2:$A$41,A5,Rounds!$B$2:$B$41,E5),IF(E5="A",120,180)))</f>
        <v/>
      </c>
      <c r="N5" s="12" t="str">
        <f aca="false">IF(E5="","",IF(J5="",M5,J5))</f>
        <v/>
      </c>
      <c r="O5" s="13" t="str">
        <f aca="false">IF(COUNT(F5:H5)&lt;3,"",(F5+G5+(8-H5))/3)</f>
        <v/>
      </c>
      <c r="P5" s="13" t="str">
        <f aca="false">IF(OR(I5="",M5=""),"",I5/M5)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12" t="str">
        <f aca="false">IF(E6="","",IF(E6="A",1,IF(OR(AND(B6="ABC",E6="B"),AND(B6="ACB",E6="C")),2,3)))</f>
        <v/>
      </c>
      <c r="M6" s="12" t="str">
        <f aca="false">IF(E6="","",IF(SUMIFS(Rounds!$C$2:$C$41,Rounds!$A$2:$A$41,A6,Rounds!$B$2:$B$41,E6)&gt;0,SUMIFS(Rounds!$C$2:$C$41,Rounds!$A$2:$A$41,A6,Rounds!$B$2:$B$41,E6),IF(E6="A",120,180)))</f>
        <v/>
      </c>
      <c r="N6" s="12" t="str">
        <f aca="false">IF(E6="","",IF(J6="",M6,J6))</f>
        <v/>
      </c>
      <c r="O6" s="13" t="str">
        <f aca="false">IF(COUNT(F6:H6)&lt;3,"",(F6+G6+(8-H6))/3)</f>
        <v/>
      </c>
      <c r="P6" s="13" t="str">
        <f aca="false">IF(OR(I6="",M6=""),"",I6/M6)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12" t="str">
        <f aca="false">IF(E7="","",IF(E7="A",1,IF(OR(AND(B7="ABC",E7="B"),AND(B7="ACB",E7="C")),2,3)))</f>
        <v/>
      </c>
      <c r="M7" s="12" t="str">
        <f aca="false">IF(E7="","",IF(SUMIFS(Rounds!$C$2:$C$41,Rounds!$A$2:$A$41,A7,Rounds!$B$2:$B$41,E7)&gt;0,SUMIFS(Rounds!$C$2:$C$41,Rounds!$A$2:$A$41,A7,Rounds!$B$2:$B$41,E7),IF(E7="A",120,180)))</f>
        <v/>
      </c>
      <c r="N7" s="12" t="str">
        <f aca="false">IF(E7="","",IF(J7="",M7,J7))</f>
        <v/>
      </c>
      <c r="O7" s="13" t="str">
        <f aca="false">IF(COUNT(F7:H7)&lt;3,"",(F7+G7+(8-H7))/3)</f>
        <v/>
      </c>
      <c r="P7" s="13" t="str">
        <f aca="false">IF(OR(I7="",M7=""),"",I7/M7)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12" t="str">
        <f aca="false">IF(E8="","",IF(E8="A",1,IF(OR(AND(B8="ABC",E8="B"),AND(B8="ACB",E8="C")),2,3)))</f>
        <v/>
      </c>
      <c r="M8" s="12" t="str">
        <f aca="false">IF(E8="","",IF(SUMIFS(Rounds!$C$2:$C$41,Rounds!$A$2:$A$41,A8,Rounds!$B$2:$B$41,E8)&gt;0,SUMIFS(Rounds!$C$2:$C$41,Rounds!$A$2:$A$41,A8,Rounds!$B$2:$B$41,E8),IF(E8="A",120,180)))</f>
        <v/>
      </c>
      <c r="N8" s="12" t="str">
        <f aca="false">IF(E8="","",IF(J8="",M8,J8))</f>
        <v/>
      </c>
      <c r="O8" s="13" t="str">
        <f aca="false">IF(COUNT(F8:H8)&lt;3,"",(F8+G8+(8-H8))/3)</f>
        <v/>
      </c>
      <c r="P8" s="13" t="str">
        <f aca="false">IF(OR(I8="",M8=""),"",I8/M8)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12" t="str">
        <f aca="false">IF(E9="","",IF(E9="A",1,IF(OR(AND(B9="ABC",E9="B"),AND(B9="ACB",E9="C")),2,3)))</f>
        <v/>
      </c>
      <c r="M9" s="12" t="str">
        <f aca="false">IF(E9="","",IF(SUMIFS(Rounds!$C$2:$C$41,Rounds!$A$2:$A$41,A9,Rounds!$B$2:$B$41,E9)&gt;0,SUMIFS(Rounds!$C$2:$C$41,Rounds!$A$2:$A$41,A9,Rounds!$B$2:$B$41,E9),IF(E9="A",120,180)))</f>
        <v/>
      </c>
      <c r="N9" s="12" t="str">
        <f aca="false">IF(E9="","",IF(J9="",M9,J9))</f>
        <v/>
      </c>
      <c r="O9" s="13" t="str">
        <f aca="false">IF(COUNT(F9:H9)&lt;3,"",(F9+G9+(8-H9))/3)</f>
        <v/>
      </c>
      <c r="P9" s="13" t="str">
        <f aca="false">IF(OR(I9="",M9=""),"",I9/M9)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12" t="str">
        <f aca="false">IF(E10="","",IF(E10="A",1,IF(OR(AND(B10="ABC",E10="B"),AND(B10="ACB",E10="C")),2,3)))</f>
        <v/>
      </c>
      <c r="M10" s="12" t="str">
        <f aca="false">IF(E10="","",IF(SUMIFS(Rounds!$C$2:$C$41,Rounds!$A$2:$A$41,A10,Rounds!$B$2:$B$41,E10)&gt;0,SUMIFS(Rounds!$C$2:$C$41,Rounds!$A$2:$A$41,A10,Rounds!$B$2:$B$41,E10),IF(E10="A",120,180)))</f>
        <v/>
      </c>
      <c r="N10" s="12" t="str">
        <f aca="false">IF(E10="","",IF(J10="",M10,J10))</f>
        <v/>
      </c>
      <c r="O10" s="13" t="str">
        <f aca="false">IF(COUNT(F10:H10)&lt;3,"",(F10+G10+(8-H10))/3)</f>
        <v/>
      </c>
      <c r="P10" s="13" t="str">
        <f aca="false">IF(OR(I10="",M10=""),"",I10/M10)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12" t="str">
        <f aca="false">IF(E11="","",IF(E11="A",1,IF(OR(AND(B11="ABC",E11="B"),AND(B11="ACB",E11="C")),2,3)))</f>
        <v/>
      </c>
      <c r="M11" s="12" t="str">
        <f aca="false">IF(E11="","",IF(SUMIFS(Rounds!$C$2:$C$41,Rounds!$A$2:$A$41,A11,Rounds!$B$2:$B$41,E11)&gt;0,SUMIFS(Rounds!$C$2:$C$41,Rounds!$A$2:$A$41,A11,Rounds!$B$2:$B$41,E11),IF(E11="A",120,180)))</f>
        <v/>
      </c>
      <c r="N11" s="12" t="str">
        <f aca="false">IF(E11="","",IF(J11="",M11,J11))</f>
        <v/>
      </c>
      <c r="O11" s="13" t="str">
        <f aca="false">IF(COUNT(F11:H11)&lt;3,"",(F11+G11+(8-H11))/3)</f>
        <v/>
      </c>
      <c r="P11" s="13" t="str">
        <f aca="false">IF(OR(I11="",M11=""),"",I11/M11)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12" t="str">
        <f aca="false">IF(E12="","",IF(E12="A",1,IF(OR(AND(B12="ABC",E12="B"),AND(B12="ACB",E12="C")),2,3)))</f>
        <v/>
      </c>
      <c r="M12" s="12" t="str">
        <f aca="false">IF(E12="","",IF(SUMIFS(Rounds!$C$2:$C$41,Rounds!$A$2:$A$41,A12,Rounds!$B$2:$B$41,E12)&gt;0,SUMIFS(Rounds!$C$2:$C$41,Rounds!$A$2:$A$41,A12,Rounds!$B$2:$B$41,E12),IF(E12="A",120,180)))</f>
        <v/>
      </c>
      <c r="N12" s="12" t="str">
        <f aca="false">IF(E12="","",IF(J12="",M12,J12))</f>
        <v/>
      </c>
      <c r="O12" s="13" t="str">
        <f aca="false">IF(COUNT(F12:H12)&lt;3,"",(F12+G12+(8-H12))/3)</f>
        <v/>
      </c>
      <c r="P12" s="13" t="str">
        <f aca="false">IF(OR(I12="",M12=""),"",I12/M12)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12" t="str">
        <f aca="false">IF(E13="","",IF(E13="A",1,IF(OR(AND(B13="ABC",E13="B"),AND(B13="ACB",E13="C")),2,3)))</f>
        <v/>
      </c>
      <c r="M13" s="12" t="str">
        <f aca="false">IF(E13="","",IF(SUMIFS(Rounds!$C$2:$C$41,Rounds!$A$2:$A$41,A13,Rounds!$B$2:$B$41,E13)&gt;0,SUMIFS(Rounds!$C$2:$C$41,Rounds!$A$2:$A$41,A13,Rounds!$B$2:$B$41,E13),IF(E13="A",120,180)))</f>
        <v/>
      </c>
      <c r="N13" s="12" t="str">
        <f aca="false">IF(E13="","",IF(J13="",M13,J13))</f>
        <v/>
      </c>
      <c r="O13" s="13" t="str">
        <f aca="false">IF(COUNT(F13:H13)&lt;3,"",(F13+G13+(8-H13))/3)</f>
        <v/>
      </c>
      <c r="P13" s="13" t="str">
        <f aca="false">IF(OR(I13="",M13=""),"",I13/M13)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12" t="str">
        <f aca="false">IF(E14="","",IF(E14="A",1,IF(OR(AND(B14="ABC",E14="B"),AND(B14="ACB",E14="C")),2,3)))</f>
        <v/>
      </c>
      <c r="M14" s="12" t="str">
        <f aca="false">IF(E14="","",IF(SUMIFS(Rounds!$C$2:$C$41,Rounds!$A$2:$A$41,A14,Rounds!$B$2:$B$41,E14)&gt;0,SUMIFS(Rounds!$C$2:$C$41,Rounds!$A$2:$A$41,A14,Rounds!$B$2:$B$41,E14),IF(E14="A",120,180)))</f>
        <v/>
      </c>
      <c r="N14" s="12" t="str">
        <f aca="false">IF(E14="","",IF(J14="",M14,J14))</f>
        <v/>
      </c>
      <c r="O14" s="13" t="str">
        <f aca="false">IF(COUNT(F14:H14)&lt;3,"",(F14+G14+(8-H14))/3)</f>
        <v/>
      </c>
      <c r="P14" s="13" t="str">
        <f aca="false">IF(OR(I14="",M14=""),"",I14/M14)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12" t="str">
        <f aca="false">IF(E15="","",IF(E15="A",1,IF(OR(AND(B15="ABC",E15="B"),AND(B15="ACB",E15="C")),2,3)))</f>
        <v/>
      </c>
      <c r="M15" s="12" t="str">
        <f aca="false">IF(E15="","",IF(SUMIFS(Rounds!$C$2:$C$41,Rounds!$A$2:$A$41,A15,Rounds!$B$2:$B$41,E15)&gt;0,SUMIFS(Rounds!$C$2:$C$41,Rounds!$A$2:$A$41,A15,Rounds!$B$2:$B$41,E15),IF(E15="A",120,180)))</f>
        <v/>
      </c>
      <c r="N15" s="12" t="str">
        <f aca="false">IF(E15="","",IF(J15="",M15,J15))</f>
        <v/>
      </c>
      <c r="O15" s="13" t="str">
        <f aca="false">IF(COUNT(F15:H15)&lt;3,"",(F15+G15+(8-H15))/3)</f>
        <v/>
      </c>
      <c r="P15" s="13" t="str">
        <f aca="false">IF(OR(I15="",M15=""),"",I15/M15)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12" t="str">
        <f aca="false">IF(E16="","",IF(E16="A",1,IF(OR(AND(B16="ABC",E16="B"),AND(B16="ACB",E16="C")),2,3)))</f>
        <v/>
      </c>
      <c r="M16" s="12" t="str">
        <f aca="false">IF(E16="","",IF(SUMIFS(Rounds!$C$2:$C$41,Rounds!$A$2:$A$41,A16,Rounds!$B$2:$B$41,E16)&gt;0,SUMIFS(Rounds!$C$2:$C$41,Rounds!$A$2:$A$41,A16,Rounds!$B$2:$B$41,E16),IF(E16="A",120,180)))</f>
        <v/>
      </c>
      <c r="N16" s="12" t="str">
        <f aca="false">IF(E16="","",IF(J16="",M16,J16))</f>
        <v/>
      </c>
      <c r="O16" s="13" t="str">
        <f aca="false">IF(COUNT(F16:H16)&lt;3,"",(F16+G16+(8-H16))/3)</f>
        <v/>
      </c>
      <c r="P16" s="13" t="str">
        <f aca="false">IF(OR(I16="",M16=""),"",I16/M16)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12" t="str">
        <f aca="false">IF(E17="","",IF(E17="A",1,IF(OR(AND(B17="ABC",E17="B"),AND(B17="ACB",E17="C")),2,3)))</f>
        <v/>
      </c>
      <c r="M17" s="12" t="str">
        <f aca="false">IF(E17="","",IF(SUMIFS(Rounds!$C$2:$C$41,Rounds!$A$2:$A$41,A17,Rounds!$B$2:$B$41,E17)&gt;0,SUMIFS(Rounds!$C$2:$C$41,Rounds!$A$2:$A$41,A17,Rounds!$B$2:$B$41,E17),IF(E17="A",120,180)))</f>
        <v/>
      </c>
      <c r="N17" s="12" t="str">
        <f aca="false">IF(E17="","",IF(J17="",M17,J17))</f>
        <v/>
      </c>
      <c r="O17" s="13" t="str">
        <f aca="false">IF(COUNT(F17:H17)&lt;3,"",(F17+G17+(8-H17))/3)</f>
        <v/>
      </c>
      <c r="P17" s="13" t="str">
        <f aca="false">IF(OR(I17="",M17=""),"",I17/M17)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12" t="str">
        <f aca="false">IF(E18="","",IF(E18="A",1,IF(OR(AND(B18="ABC",E18="B"),AND(B18="ACB",E18="C")),2,3)))</f>
        <v/>
      </c>
      <c r="M18" s="12" t="str">
        <f aca="false">IF(E18="","",IF(SUMIFS(Rounds!$C$2:$C$41,Rounds!$A$2:$A$41,A18,Rounds!$B$2:$B$41,E18)&gt;0,SUMIFS(Rounds!$C$2:$C$41,Rounds!$A$2:$A$41,A18,Rounds!$B$2:$B$41,E18),IF(E18="A",120,180)))</f>
        <v/>
      </c>
      <c r="N18" s="12" t="str">
        <f aca="false">IF(E18="","",IF(J18="",M18,J18))</f>
        <v/>
      </c>
      <c r="O18" s="13" t="str">
        <f aca="false">IF(COUNT(F18:H18)&lt;3,"",(F18+G18+(8-H18))/3)</f>
        <v/>
      </c>
      <c r="P18" s="13" t="str">
        <f aca="false">IF(OR(I18="",M18=""),"",I18/M18)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12" t="str">
        <f aca="false">IF(E19="","",IF(E19="A",1,IF(OR(AND(B19="ABC",E19="B"),AND(B19="ACB",E19="C")),2,3)))</f>
        <v/>
      </c>
      <c r="M19" s="12" t="str">
        <f aca="false">IF(E19="","",IF(SUMIFS(Rounds!$C$2:$C$41,Rounds!$A$2:$A$41,A19,Rounds!$B$2:$B$41,E19)&gt;0,SUMIFS(Rounds!$C$2:$C$41,Rounds!$A$2:$A$41,A19,Rounds!$B$2:$B$41,E19),IF(E19="A",120,180)))</f>
        <v/>
      </c>
      <c r="N19" s="12" t="str">
        <f aca="false">IF(E19="","",IF(J19="",M19,J19))</f>
        <v/>
      </c>
      <c r="O19" s="13" t="str">
        <f aca="false">IF(COUNT(F19:H19)&lt;3,"",(F19+G19+(8-H19))/3)</f>
        <v/>
      </c>
      <c r="P19" s="13" t="str">
        <f aca="false">IF(OR(I19="",M19=""),"",I19/M19)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12" t="str">
        <f aca="false">IF(E20="","",IF(E20="A",1,IF(OR(AND(B20="ABC",E20="B"),AND(B20="ACB",E20="C")),2,3)))</f>
        <v/>
      </c>
      <c r="M20" s="12" t="str">
        <f aca="false">IF(E20="","",IF(SUMIFS(Rounds!$C$2:$C$41,Rounds!$A$2:$A$41,A20,Rounds!$B$2:$B$41,E20)&gt;0,SUMIFS(Rounds!$C$2:$C$41,Rounds!$A$2:$A$41,A20,Rounds!$B$2:$B$41,E20),IF(E20="A",120,180)))</f>
        <v/>
      </c>
      <c r="N20" s="12" t="str">
        <f aca="false">IF(E20="","",IF(J20="",M20,J20))</f>
        <v/>
      </c>
      <c r="O20" s="13" t="str">
        <f aca="false">IF(COUNT(F20:H20)&lt;3,"",(F20+G20+(8-H20))/3)</f>
        <v/>
      </c>
      <c r="P20" s="13" t="str">
        <f aca="false">IF(OR(I20="",M20=""),"",I20/M20)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12" t="str">
        <f aca="false">IF(E21="","",IF(E21="A",1,IF(OR(AND(B21="ABC",E21="B"),AND(B21="ACB",E21="C")),2,3)))</f>
        <v/>
      </c>
      <c r="M21" s="12" t="str">
        <f aca="false">IF(E21="","",IF(SUMIFS(Rounds!$C$2:$C$41,Rounds!$A$2:$A$41,A21,Rounds!$B$2:$B$41,E21)&gt;0,SUMIFS(Rounds!$C$2:$C$41,Rounds!$A$2:$A$41,A21,Rounds!$B$2:$B$41,E21),IF(E21="A",120,180)))</f>
        <v/>
      </c>
      <c r="N21" s="12" t="str">
        <f aca="false">IF(E21="","",IF(J21="",M21,J21))</f>
        <v/>
      </c>
      <c r="O21" s="13" t="str">
        <f aca="false">IF(COUNT(F21:H21)&lt;3,"",(F21+G21+(8-H21))/3)</f>
        <v/>
      </c>
      <c r="P21" s="13" t="str">
        <f aca="false">IF(OR(I21="",M21=""),"",I21/M21)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12" t="str">
        <f aca="false">IF(E22="","",IF(E22="A",1,IF(OR(AND(B22="ABC",E22="B"),AND(B22="ACB",E22="C")),2,3)))</f>
        <v/>
      </c>
      <c r="M22" s="12" t="str">
        <f aca="false">IF(E22="","",IF(SUMIFS(Rounds!$C$2:$C$41,Rounds!$A$2:$A$41,A22,Rounds!$B$2:$B$41,E22)&gt;0,SUMIFS(Rounds!$C$2:$C$41,Rounds!$A$2:$A$41,A22,Rounds!$B$2:$B$41,E22),IF(E22="A",120,180)))</f>
        <v/>
      </c>
      <c r="N22" s="12" t="str">
        <f aca="false">IF(E22="","",IF(J22="",M22,J22))</f>
        <v/>
      </c>
      <c r="O22" s="13" t="str">
        <f aca="false">IF(COUNT(F22:H22)&lt;3,"",(F22+G22+(8-H22))/3)</f>
        <v/>
      </c>
      <c r="P22" s="13" t="str">
        <f aca="false">IF(OR(I22="",M22=""),"",I22/M22)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12" t="str">
        <f aca="false">IF(E23="","",IF(E23="A",1,IF(OR(AND(B23="ABC",E23="B"),AND(B23="ACB",E23="C")),2,3)))</f>
        <v/>
      </c>
      <c r="M23" s="12" t="str">
        <f aca="false">IF(E23="","",IF(SUMIFS(Rounds!$C$2:$C$41,Rounds!$A$2:$A$41,A23,Rounds!$B$2:$B$41,E23)&gt;0,SUMIFS(Rounds!$C$2:$C$41,Rounds!$A$2:$A$41,A23,Rounds!$B$2:$B$41,E23),IF(E23="A",120,180)))</f>
        <v/>
      </c>
      <c r="N23" s="12" t="str">
        <f aca="false">IF(E23="","",IF(J23="",M23,J23))</f>
        <v/>
      </c>
      <c r="O23" s="13" t="str">
        <f aca="false">IF(COUNT(F23:H23)&lt;3,"",(F23+G23+(8-H23))/3)</f>
        <v/>
      </c>
      <c r="P23" s="13" t="str">
        <f aca="false">IF(OR(I23="",M23=""),"",I23/M23)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12" t="str">
        <f aca="false">IF(E24="","",IF(E24="A",1,IF(OR(AND(B24="ABC",E24="B"),AND(B24="ACB",E24="C")),2,3)))</f>
        <v/>
      </c>
      <c r="M24" s="12" t="str">
        <f aca="false">IF(E24="","",IF(SUMIFS(Rounds!$C$2:$C$41,Rounds!$A$2:$A$41,A24,Rounds!$B$2:$B$41,E24)&gt;0,SUMIFS(Rounds!$C$2:$C$41,Rounds!$A$2:$A$41,A24,Rounds!$B$2:$B$41,E24),IF(E24="A",120,180)))</f>
        <v/>
      </c>
      <c r="N24" s="12" t="str">
        <f aca="false">IF(E24="","",IF(J24="",M24,J24))</f>
        <v/>
      </c>
      <c r="O24" s="13" t="str">
        <f aca="false">IF(COUNT(F24:H24)&lt;3,"",(F24+G24+(8-H24))/3)</f>
        <v/>
      </c>
      <c r="P24" s="13" t="str">
        <f aca="false">IF(OR(I24="",M24=""),"",I24/M24)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12" t="str">
        <f aca="false">IF(E25="","",IF(E25="A",1,IF(OR(AND(B25="ABC",E25="B"),AND(B25="ACB",E25="C")),2,3)))</f>
        <v/>
      </c>
      <c r="M25" s="12" t="str">
        <f aca="false">IF(E25="","",IF(SUMIFS(Rounds!$C$2:$C$41,Rounds!$A$2:$A$41,A25,Rounds!$B$2:$B$41,E25)&gt;0,SUMIFS(Rounds!$C$2:$C$41,Rounds!$A$2:$A$41,A25,Rounds!$B$2:$B$41,E25),IF(E25="A",120,180)))</f>
        <v/>
      </c>
      <c r="N25" s="12" t="str">
        <f aca="false">IF(E25="","",IF(J25="",M25,J25))</f>
        <v/>
      </c>
      <c r="O25" s="13" t="str">
        <f aca="false">IF(COUNT(F25:H25)&lt;3,"",(F25+G25+(8-H25))/3)</f>
        <v/>
      </c>
      <c r="P25" s="13" t="str">
        <f aca="false">IF(OR(I25="",M25=""),"",I25/M25)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12" t="str">
        <f aca="false">IF(E26="","",IF(E26="A",1,IF(OR(AND(B26="ABC",E26="B"),AND(B26="ACB",E26="C")),2,3)))</f>
        <v/>
      </c>
      <c r="M26" s="12" t="str">
        <f aca="false">IF(E26="","",IF(SUMIFS(Rounds!$C$2:$C$41,Rounds!$A$2:$A$41,A26,Rounds!$B$2:$B$41,E26)&gt;0,SUMIFS(Rounds!$C$2:$C$41,Rounds!$A$2:$A$41,A26,Rounds!$B$2:$B$41,E26),IF(E26="A",120,180)))</f>
        <v/>
      </c>
      <c r="N26" s="12" t="str">
        <f aca="false">IF(E26="","",IF(J26="",M26,J26))</f>
        <v/>
      </c>
      <c r="O26" s="13" t="str">
        <f aca="false">IF(COUNT(F26:H26)&lt;3,"",(F26+G26+(8-H26))/3)</f>
        <v/>
      </c>
      <c r="P26" s="13" t="str">
        <f aca="false">IF(OR(I26="",M26=""),"",I26/M26)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12" t="str">
        <f aca="false">IF(E27="","",IF(E27="A",1,IF(OR(AND(B27="ABC",E27="B"),AND(B27="ACB",E27="C")),2,3)))</f>
        <v/>
      </c>
      <c r="M27" s="12" t="str">
        <f aca="false">IF(E27="","",IF(SUMIFS(Rounds!$C$2:$C$41,Rounds!$A$2:$A$41,A27,Rounds!$B$2:$B$41,E27)&gt;0,SUMIFS(Rounds!$C$2:$C$41,Rounds!$A$2:$A$41,A27,Rounds!$B$2:$B$41,E27),IF(E27="A",120,180)))</f>
        <v/>
      </c>
      <c r="N27" s="12" t="str">
        <f aca="false">IF(E27="","",IF(J27="",M27,J27))</f>
        <v/>
      </c>
      <c r="O27" s="13" t="str">
        <f aca="false">IF(COUNT(F27:H27)&lt;3,"",(F27+G27+(8-H27))/3)</f>
        <v/>
      </c>
      <c r="P27" s="13" t="str">
        <f aca="false">IF(OR(I27="",M27=""),"",I27/M27)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12" t="str">
        <f aca="false">IF(E28="","",IF(E28="A",1,IF(OR(AND(B28="ABC",E28="B"),AND(B28="ACB",E28="C")),2,3)))</f>
        <v/>
      </c>
      <c r="M28" s="12" t="str">
        <f aca="false">IF(E28="","",IF(SUMIFS(Rounds!$C$2:$C$41,Rounds!$A$2:$A$41,A28,Rounds!$B$2:$B$41,E28)&gt;0,SUMIFS(Rounds!$C$2:$C$41,Rounds!$A$2:$A$41,A28,Rounds!$B$2:$B$41,E28),IF(E28="A",120,180)))</f>
        <v/>
      </c>
      <c r="N28" s="12" t="str">
        <f aca="false">IF(E28="","",IF(J28="",M28,J28))</f>
        <v/>
      </c>
      <c r="O28" s="13" t="str">
        <f aca="false">IF(COUNT(F28:H28)&lt;3,"",(F28+G28+(8-H28))/3)</f>
        <v/>
      </c>
      <c r="P28" s="13" t="str">
        <f aca="false">IF(OR(I28="",M28=""),"",I28/M28)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12" t="str">
        <f aca="false">IF(E29="","",IF(E29="A",1,IF(OR(AND(B29="ABC",E29="B"),AND(B29="ACB",E29="C")),2,3)))</f>
        <v/>
      </c>
      <c r="M29" s="12" t="str">
        <f aca="false">IF(E29="","",IF(SUMIFS(Rounds!$C$2:$C$41,Rounds!$A$2:$A$41,A29,Rounds!$B$2:$B$41,E29)&gt;0,SUMIFS(Rounds!$C$2:$C$41,Rounds!$A$2:$A$41,A29,Rounds!$B$2:$B$41,E29),IF(E29="A",120,180)))</f>
        <v/>
      </c>
      <c r="N29" s="12" t="str">
        <f aca="false">IF(E29="","",IF(J29="",M29,J29))</f>
        <v/>
      </c>
      <c r="O29" s="13" t="str">
        <f aca="false">IF(COUNT(F29:H29)&lt;3,"",(F29+G29+(8-H29))/3)</f>
        <v/>
      </c>
      <c r="P29" s="13" t="str">
        <f aca="false">IF(OR(I29="",M29=""),"",I29/M29)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12" t="str">
        <f aca="false">IF(E30="","",IF(E30="A",1,IF(OR(AND(B30="ABC",E30="B"),AND(B30="ACB",E30="C")),2,3)))</f>
        <v/>
      </c>
      <c r="M30" s="12" t="str">
        <f aca="false">IF(E30="","",IF(SUMIFS(Rounds!$C$2:$C$41,Rounds!$A$2:$A$41,A30,Rounds!$B$2:$B$41,E30)&gt;0,SUMIFS(Rounds!$C$2:$C$41,Rounds!$A$2:$A$41,A30,Rounds!$B$2:$B$41,E30),IF(E30="A",120,180)))</f>
        <v/>
      </c>
      <c r="N30" s="12" t="str">
        <f aca="false">IF(E30="","",IF(J30="",M30,J30))</f>
        <v/>
      </c>
      <c r="O30" s="13" t="str">
        <f aca="false">IF(COUNT(F30:H30)&lt;3,"",(F30+G30+(8-H30))/3)</f>
        <v/>
      </c>
      <c r="P30" s="13" t="str">
        <f aca="false">IF(OR(I30="",M30=""),"",I30/M30)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12" t="str">
        <f aca="false">IF(E31="","",IF(E31="A",1,IF(OR(AND(B31="ABC",E31="B"),AND(B31="ACB",E31="C")),2,3)))</f>
        <v/>
      </c>
      <c r="M31" s="12" t="str">
        <f aca="false">IF(E31="","",IF(SUMIFS(Rounds!$C$2:$C$41,Rounds!$A$2:$A$41,A31,Rounds!$B$2:$B$41,E31)&gt;0,SUMIFS(Rounds!$C$2:$C$41,Rounds!$A$2:$A$41,A31,Rounds!$B$2:$B$41,E31),IF(E31="A",120,180)))</f>
        <v/>
      </c>
      <c r="N31" s="12" t="str">
        <f aca="false">IF(E31="","",IF(J31="",M31,J31))</f>
        <v/>
      </c>
      <c r="O31" s="13" t="str">
        <f aca="false">IF(COUNT(F31:H31)&lt;3,"",(F31+G31+(8-H31))/3)</f>
        <v/>
      </c>
      <c r="P31" s="13" t="str">
        <f aca="false">IF(OR(I31="",M31=""),"",I31/M31)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12" t="str">
        <f aca="false">IF(E32="","",IF(E32="A",1,IF(OR(AND(B32="ABC",E32="B"),AND(B32="ACB",E32="C")),2,3)))</f>
        <v/>
      </c>
      <c r="M32" s="12" t="str">
        <f aca="false">IF(E32="","",IF(SUMIFS(Rounds!$C$2:$C$41,Rounds!$A$2:$A$41,A32,Rounds!$B$2:$B$41,E32)&gt;0,SUMIFS(Rounds!$C$2:$C$41,Rounds!$A$2:$A$41,A32,Rounds!$B$2:$B$41,E32),IF(E32="A",120,180)))</f>
        <v/>
      </c>
      <c r="N32" s="12" t="str">
        <f aca="false">IF(E32="","",IF(J32="",M32,J32))</f>
        <v/>
      </c>
      <c r="O32" s="13" t="str">
        <f aca="false">IF(COUNT(F32:H32)&lt;3,"",(F32+G32+(8-H32))/3)</f>
        <v/>
      </c>
      <c r="P32" s="13" t="str">
        <f aca="false">IF(OR(I32="",M32=""),"",I32/M32)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12" t="str">
        <f aca="false">IF(E33="","",IF(E33="A",1,IF(OR(AND(B33="ABC",E33="B"),AND(B33="ACB",E33="C")),2,3)))</f>
        <v/>
      </c>
      <c r="M33" s="12" t="str">
        <f aca="false">IF(E33="","",IF(SUMIFS(Rounds!$C$2:$C$41,Rounds!$A$2:$A$41,A33,Rounds!$B$2:$B$41,E33)&gt;0,SUMIFS(Rounds!$C$2:$C$41,Rounds!$A$2:$A$41,A33,Rounds!$B$2:$B$41,E33),IF(E33="A",120,180)))</f>
        <v/>
      </c>
      <c r="N33" s="12" t="str">
        <f aca="false">IF(E33="","",IF(J33="",M33,J33))</f>
        <v/>
      </c>
      <c r="O33" s="13" t="str">
        <f aca="false">IF(COUNT(F33:H33)&lt;3,"",(F33+G33+(8-H33))/3)</f>
        <v/>
      </c>
      <c r="P33" s="13" t="str">
        <f aca="false">IF(OR(I33="",M33=""),"",I33/M33)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12" t="str">
        <f aca="false">IF(E34="","",IF(E34="A",1,IF(OR(AND(B34="ABC",E34="B"),AND(B34="ACB",E34="C")),2,3)))</f>
        <v/>
      </c>
      <c r="M34" s="12" t="str">
        <f aca="false">IF(E34="","",IF(SUMIFS(Rounds!$C$2:$C$41,Rounds!$A$2:$A$41,A34,Rounds!$B$2:$B$41,E34)&gt;0,SUMIFS(Rounds!$C$2:$C$41,Rounds!$A$2:$A$41,A34,Rounds!$B$2:$B$41,E34),IF(E34="A",120,180)))</f>
        <v/>
      </c>
      <c r="N34" s="12" t="str">
        <f aca="false">IF(E34="","",IF(J34="",M34,J34))</f>
        <v/>
      </c>
      <c r="O34" s="13" t="str">
        <f aca="false">IF(COUNT(F34:H34)&lt;3,"",(F34+G34+(8-H34))/3)</f>
        <v/>
      </c>
      <c r="P34" s="13" t="str">
        <f aca="false">IF(OR(I34="",M34=""),"",I34/M34)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12" t="str">
        <f aca="false">IF(E35="","",IF(E35="A",1,IF(OR(AND(B35="ABC",E35="B"),AND(B35="ACB",E35="C")),2,3)))</f>
        <v/>
      </c>
      <c r="M35" s="12" t="str">
        <f aca="false">IF(E35="","",IF(SUMIFS(Rounds!$C$2:$C$41,Rounds!$A$2:$A$41,A35,Rounds!$B$2:$B$41,E35)&gt;0,SUMIFS(Rounds!$C$2:$C$41,Rounds!$A$2:$A$41,A35,Rounds!$B$2:$B$41,E35),IF(E35="A",120,180)))</f>
        <v/>
      </c>
      <c r="N35" s="12" t="str">
        <f aca="false">IF(E35="","",IF(J35="",M35,J35))</f>
        <v/>
      </c>
      <c r="O35" s="13" t="str">
        <f aca="false">IF(COUNT(F35:H35)&lt;3,"",(F35+G35+(8-H35))/3)</f>
        <v/>
      </c>
      <c r="P35" s="13" t="str">
        <f aca="false">IF(OR(I35="",M35=""),"",I35/M35)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12" t="str">
        <f aca="false">IF(E36="","",IF(E36="A",1,IF(OR(AND(B36="ABC",E36="B"),AND(B36="ACB",E36="C")),2,3)))</f>
        <v/>
      </c>
      <c r="M36" s="12" t="str">
        <f aca="false">IF(E36="","",IF(SUMIFS(Rounds!$C$2:$C$41,Rounds!$A$2:$A$41,A36,Rounds!$B$2:$B$41,E36)&gt;0,SUMIFS(Rounds!$C$2:$C$41,Rounds!$A$2:$A$41,A36,Rounds!$B$2:$B$41,E36),IF(E36="A",120,180)))</f>
        <v/>
      </c>
      <c r="N36" s="12" t="str">
        <f aca="false">IF(E36="","",IF(J36="",M36,J36))</f>
        <v/>
      </c>
      <c r="O36" s="13" t="str">
        <f aca="false">IF(COUNT(F36:H36)&lt;3,"",(F36+G36+(8-H36))/3)</f>
        <v/>
      </c>
      <c r="P36" s="13" t="str">
        <f aca="false">IF(OR(I36="",M36=""),"",I36/M36)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12" t="str">
        <f aca="false">IF(E37="","",IF(E37="A",1,IF(OR(AND(B37="ABC",E37="B"),AND(B37="ACB",E37="C")),2,3)))</f>
        <v/>
      </c>
      <c r="M37" s="12" t="str">
        <f aca="false">IF(E37="","",IF(SUMIFS(Rounds!$C$2:$C$41,Rounds!$A$2:$A$41,A37,Rounds!$B$2:$B$41,E37)&gt;0,SUMIFS(Rounds!$C$2:$C$41,Rounds!$A$2:$A$41,A37,Rounds!$B$2:$B$41,E37),IF(E37="A",120,180)))</f>
        <v/>
      </c>
      <c r="N37" s="12" t="str">
        <f aca="false">IF(E37="","",IF(J37="",M37,J37))</f>
        <v/>
      </c>
      <c r="O37" s="13" t="str">
        <f aca="false">IF(COUNT(F37:H37)&lt;3,"",(F37+G37+(8-H37))/3)</f>
        <v/>
      </c>
      <c r="P37" s="13" t="str">
        <f aca="false">IF(OR(I37="",M37=""),"",I37/M37)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12" t="str">
        <f aca="false">IF(E38="","",IF(E38="A",1,IF(OR(AND(B38="ABC",E38="B"),AND(B38="ACB",E38="C")),2,3)))</f>
        <v/>
      </c>
      <c r="M38" s="12" t="str">
        <f aca="false">IF(E38="","",IF(SUMIFS(Rounds!$C$2:$C$41,Rounds!$A$2:$A$41,A38,Rounds!$B$2:$B$41,E38)&gt;0,SUMIFS(Rounds!$C$2:$C$41,Rounds!$A$2:$A$41,A38,Rounds!$B$2:$B$41,E38),IF(E38="A",120,180)))</f>
        <v/>
      </c>
      <c r="N38" s="12" t="str">
        <f aca="false">IF(E38="","",IF(J38="",M38,J38))</f>
        <v/>
      </c>
      <c r="O38" s="13" t="str">
        <f aca="false">IF(COUNT(F38:H38)&lt;3,"",(F38+G38+(8-H38))/3)</f>
        <v/>
      </c>
      <c r="P38" s="13" t="str">
        <f aca="false">IF(OR(I38="",M38=""),"",I38/M38)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12" t="str">
        <f aca="false">IF(E39="","",IF(E39="A",1,IF(OR(AND(B39="ABC",E39="B"),AND(B39="ACB",E39="C")),2,3)))</f>
        <v/>
      </c>
      <c r="M39" s="12" t="str">
        <f aca="false">IF(E39="","",IF(SUMIFS(Rounds!$C$2:$C$41,Rounds!$A$2:$A$41,A39,Rounds!$B$2:$B$41,E39)&gt;0,SUMIFS(Rounds!$C$2:$C$41,Rounds!$A$2:$A$41,A39,Rounds!$B$2:$B$41,E39),IF(E39="A",120,180)))</f>
        <v/>
      </c>
      <c r="N39" s="12" t="str">
        <f aca="false">IF(E39="","",IF(J39="",M39,J39))</f>
        <v/>
      </c>
      <c r="O39" s="13" t="str">
        <f aca="false">IF(COUNT(F39:H39)&lt;3,"",(F39+G39+(8-H39))/3)</f>
        <v/>
      </c>
      <c r="P39" s="13" t="str">
        <f aca="false">IF(OR(I39="",M39=""),"",I39/M39)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12" t="str">
        <f aca="false">IF(E40="","",IF(E40="A",1,IF(OR(AND(B40="ABC",E40="B"),AND(B40="ACB",E40="C")),2,3)))</f>
        <v/>
      </c>
      <c r="M40" s="12" t="str">
        <f aca="false">IF(E40="","",IF(SUMIFS(Rounds!$C$2:$C$41,Rounds!$A$2:$A$41,A40,Rounds!$B$2:$B$41,E40)&gt;0,SUMIFS(Rounds!$C$2:$C$41,Rounds!$A$2:$A$41,A40,Rounds!$B$2:$B$41,E40),IF(E40="A",120,180)))</f>
        <v/>
      </c>
      <c r="N40" s="12" t="str">
        <f aca="false">IF(E40="","",IF(J40="",M40,J40))</f>
        <v/>
      </c>
      <c r="O40" s="13" t="str">
        <f aca="false">IF(COUNT(F40:H40)&lt;3,"",(F40+G40+(8-H40))/3)</f>
        <v/>
      </c>
      <c r="P40" s="13" t="str">
        <f aca="false">IF(OR(I40="",M40=""),"",I40/M40)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12" t="str">
        <f aca="false">IF(E41="","",IF(E41="A",1,IF(OR(AND(B41="ABC",E41="B"),AND(B41="ACB",E41="C")),2,3)))</f>
        <v/>
      </c>
      <c r="M41" s="12" t="str">
        <f aca="false">IF(E41="","",IF(SUMIFS(Rounds!$C$2:$C$41,Rounds!$A$2:$A$41,A41,Rounds!$B$2:$B$41,E41)&gt;0,SUMIFS(Rounds!$C$2:$C$41,Rounds!$A$2:$A$41,A41,Rounds!$B$2:$B$41,E41),IF(E41="A",120,180)))</f>
        <v/>
      </c>
      <c r="N41" s="12" t="str">
        <f aca="false">IF(E41="","",IF(J41="",M41,J41))</f>
        <v/>
      </c>
      <c r="O41" s="13" t="str">
        <f aca="false">IF(COUNT(F41:H41)&lt;3,"",(F41+G41+(8-H41))/3)</f>
        <v/>
      </c>
      <c r="P41" s="13" t="str">
        <f aca="false">IF(OR(I41="",M41=""),"",I41/M41)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12" t="str">
        <f aca="false">IF(E42="","",IF(E42="A",1,IF(OR(AND(B42="ABC",E42="B"),AND(B42="ACB",E42="C")),2,3)))</f>
        <v/>
      </c>
      <c r="M42" s="12" t="str">
        <f aca="false">IF(E42="","",IF(SUMIFS(Rounds!$C$2:$C$41,Rounds!$A$2:$A$41,A42,Rounds!$B$2:$B$41,E42)&gt;0,SUMIFS(Rounds!$C$2:$C$41,Rounds!$A$2:$A$41,A42,Rounds!$B$2:$B$41,E42),IF(E42="A",120,180)))</f>
        <v/>
      </c>
      <c r="N42" s="12" t="str">
        <f aca="false">IF(E42="","",IF(J42="",M42,J42))</f>
        <v/>
      </c>
      <c r="O42" s="13" t="str">
        <f aca="false">IF(COUNT(F42:H42)&lt;3,"",(F42+G42+(8-H42))/3)</f>
        <v/>
      </c>
      <c r="P42" s="13" t="str">
        <f aca="false">IF(OR(I42="",M42=""),"",I42/M42)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12" t="str">
        <f aca="false">IF(E43="","",IF(E43="A",1,IF(OR(AND(B43="ABC",E43="B"),AND(B43="ACB",E43="C")),2,3)))</f>
        <v/>
      </c>
      <c r="M43" s="12" t="str">
        <f aca="false">IF(E43="","",IF(SUMIFS(Rounds!$C$2:$C$41,Rounds!$A$2:$A$41,A43,Rounds!$B$2:$B$41,E43)&gt;0,SUMIFS(Rounds!$C$2:$C$41,Rounds!$A$2:$A$41,A43,Rounds!$B$2:$B$41,E43),IF(E43="A",120,180)))</f>
        <v/>
      </c>
      <c r="N43" s="12" t="str">
        <f aca="false">IF(E43="","",IF(J43="",M43,J43))</f>
        <v/>
      </c>
      <c r="O43" s="13" t="str">
        <f aca="false">IF(COUNT(F43:H43)&lt;3,"",(F43+G43+(8-H43))/3)</f>
        <v/>
      </c>
      <c r="P43" s="13" t="str">
        <f aca="false">IF(OR(I43="",M43=""),"",I43/M43)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12" t="str">
        <f aca="false">IF(E44="","",IF(E44="A",1,IF(OR(AND(B44="ABC",E44="B"),AND(B44="ACB",E44="C")),2,3)))</f>
        <v/>
      </c>
      <c r="M44" s="12" t="str">
        <f aca="false">IF(E44="","",IF(SUMIFS(Rounds!$C$2:$C$41,Rounds!$A$2:$A$41,A44,Rounds!$B$2:$B$41,E44)&gt;0,SUMIFS(Rounds!$C$2:$C$41,Rounds!$A$2:$A$41,A44,Rounds!$B$2:$B$41,E44),IF(E44="A",120,180)))</f>
        <v/>
      </c>
      <c r="N44" s="12" t="str">
        <f aca="false">IF(E44="","",IF(J44="",M44,J44))</f>
        <v/>
      </c>
      <c r="O44" s="13" t="str">
        <f aca="false">IF(COUNT(F44:H44)&lt;3,"",(F44+G44+(8-H44))/3)</f>
        <v/>
      </c>
      <c r="P44" s="13" t="str">
        <f aca="false">IF(OR(I44="",M44=""),"",I44/M44)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12" t="str">
        <f aca="false">IF(E45="","",IF(E45="A",1,IF(OR(AND(B45="ABC",E45="B"),AND(B45="ACB",E45="C")),2,3)))</f>
        <v/>
      </c>
      <c r="M45" s="12" t="str">
        <f aca="false">IF(E45="","",IF(SUMIFS(Rounds!$C$2:$C$41,Rounds!$A$2:$A$41,A45,Rounds!$B$2:$B$41,E45)&gt;0,SUMIFS(Rounds!$C$2:$C$41,Rounds!$A$2:$A$41,A45,Rounds!$B$2:$B$41,E45),IF(E45="A",120,180)))</f>
        <v/>
      </c>
      <c r="N45" s="12" t="str">
        <f aca="false">IF(E45="","",IF(J45="",M45,J45))</f>
        <v/>
      </c>
      <c r="O45" s="13" t="str">
        <f aca="false">IF(COUNT(F45:H45)&lt;3,"",(F45+G45+(8-H45))/3)</f>
        <v/>
      </c>
      <c r="P45" s="13" t="str">
        <f aca="false">IF(OR(I45="",M45=""),"",I45/M45)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12" t="str">
        <f aca="false">IF(E46="","",IF(E46="A",1,IF(OR(AND(B46="ABC",E46="B"),AND(B46="ACB",E46="C")),2,3)))</f>
        <v/>
      </c>
      <c r="M46" s="12" t="str">
        <f aca="false">IF(E46="","",IF(SUMIFS(Rounds!$C$2:$C$41,Rounds!$A$2:$A$41,A46,Rounds!$B$2:$B$41,E46)&gt;0,SUMIFS(Rounds!$C$2:$C$41,Rounds!$A$2:$A$41,A46,Rounds!$B$2:$B$41,E46),IF(E46="A",120,180)))</f>
        <v/>
      </c>
      <c r="N46" s="12" t="str">
        <f aca="false">IF(E46="","",IF(J46="",M46,J46))</f>
        <v/>
      </c>
      <c r="O46" s="13" t="str">
        <f aca="false">IF(COUNT(F46:H46)&lt;3,"",(F46+G46+(8-H46))/3)</f>
        <v/>
      </c>
      <c r="P46" s="13" t="str">
        <f aca="false">IF(OR(I46="",M46=""),"",I46/M46)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12" t="str">
        <f aca="false">IF(E47="","",IF(E47="A",1,IF(OR(AND(B47="ABC",E47="B"),AND(B47="ACB",E47="C")),2,3)))</f>
        <v/>
      </c>
      <c r="M47" s="12" t="str">
        <f aca="false">IF(E47="","",IF(SUMIFS(Rounds!$C$2:$C$41,Rounds!$A$2:$A$41,A47,Rounds!$B$2:$B$41,E47)&gt;0,SUMIFS(Rounds!$C$2:$C$41,Rounds!$A$2:$A$41,A47,Rounds!$B$2:$B$41,E47),IF(E47="A",120,180)))</f>
        <v/>
      </c>
      <c r="N47" s="12" t="str">
        <f aca="false">IF(E47="","",IF(J47="",M47,J47))</f>
        <v/>
      </c>
      <c r="O47" s="13" t="str">
        <f aca="false">IF(COUNT(F47:H47)&lt;3,"",(F47+G47+(8-H47))/3)</f>
        <v/>
      </c>
      <c r="P47" s="13" t="str">
        <f aca="false">IF(OR(I47="",M47=""),"",I47/M47)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12" t="str">
        <f aca="false">IF(E48="","",IF(E48="A",1,IF(OR(AND(B48="ABC",E48="B"),AND(B48="ACB",E48="C")),2,3)))</f>
        <v/>
      </c>
      <c r="M48" s="12" t="str">
        <f aca="false">IF(E48="","",IF(SUMIFS(Rounds!$C$2:$C$41,Rounds!$A$2:$A$41,A48,Rounds!$B$2:$B$41,E48)&gt;0,SUMIFS(Rounds!$C$2:$C$41,Rounds!$A$2:$A$41,A48,Rounds!$B$2:$B$41,E48),IF(E48="A",120,180)))</f>
        <v/>
      </c>
      <c r="N48" s="12" t="str">
        <f aca="false">IF(E48="","",IF(J48="",M48,J48))</f>
        <v/>
      </c>
      <c r="O48" s="13" t="str">
        <f aca="false">IF(COUNT(F48:H48)&lt;3,"",(F48+G48+(8-H48))/3)</f>
        <v/>
      </c>
      <c r="P48" s="13" t="str">
        <f aca="false">IF(OR(I48="",M48=""),"",I48/M48)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12" t="str">
        <f aca="false">IF(E49="","",IF(E49="A",1,IF(OR(AND(B49="ABC",E49="B"),AND(B49="ACB",E49="C")),2,3)))</f>
        <v/>
      </c>
      <c r="M49" s="12" t="str">
        <f aca="false">IF(E49="","",IF(SUMIFS(Rounds!$C$2:$C$41,Rounds!$A$2:$A$41,A49,Rounds!$B$2:$B$41,E49)&gt;0,SUMIFS(Rounds!$C$2:$C$41,Rounds!$A$2:$A$41,A49,Rounds!$B$2:$B$41,E49),IF(E49="A",120,180)))</f>
        <v/>
      </c>
      <c r="N49" s="12" t="str">
        <f aca="false">IF(E49="","",IF(J49="",M49,J49))</f>
        <v/>
      </c>
      <c r="O49" s="13" t="str">
        <f aca="false">IF(COUNT(F49:H49)&lt;3,"",(F49+G49+(8-H49))/3)</f>
        <v/>
      </c>
      <c r="P49" s="13" t="str">
        <f aca="false">IF(OR(I49="",M49=""),"",I49/M49)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12" t="str">
        <f aca="false">IF(E50="","",IF(E50="A",1,IF(OR(AND(B50="ABC",E50="B"),AND(B50="ACB",E50="C")),2,3)))</f>
        <v/>
      </c>
      <c r="M50" s="12" t="str">
        <f aca="false">IF(E50="","",IF(SUMIFS(Rounds!$C$2:$C$41,Rounds!$A$2:$A$41,A50,Rounds!$B$2:$B$41,E50)&gt;0,SUMIFS(Rounds!$C$2:$C$41,Rounds!$A$2:$A$41,A50,Rounds!$B$2:$B$41,E50),IF(E50="A",120,180)))</f>
        <v/>
      </c>
      <c r="N50" s="12" t="str">
        <f aca="false">IF(E50="","",IF(J50="",M50,J50))</f>
        <v/>
      </c>
      <c r="O50" s="13" t="str">
        <f aca="false">IF(COUNT(F50:H50)&lt;3,"",(F50+G50+(8-H50))/3)</f>
        <v/>
      </c>
      <c r="P50" s="13" t="str">
        <f aca="false">IF(OR(I50="",M50=""),"",I50/M50)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12" t="str">
        <f aca="false">IF(E51="","",IF(E51="A",1,IF(OR(AND(B51="ABC",E51="B"),AND(B51="ACB",E51="C")),2,3)))</f>
        <v/>
      </c>
      <c r="M51" s="12" t="str">
        <f aca="false">IF(E51="","",IF(SUMIFS(Rounds!$C$2:$C$41,Rounds!$A$2:$A$41,A51,Rounds!$B$2:$B$41,E51)&gt;0,SUMIFS(Rounds!$C$2:$C$41,Rounds!$A$2:$A$41,A51,Rounds!$B$2:$B$41,E51),IF(E51="A",120,180)))</f>
        <v/>
      </c>
      <c r="N51" s="12" t="str">
        <f aca="false">IF(E51="","",IF(J51="",M51,J51))</f>
        <v/>
      </c>
      <c r="O51" s="13" t="str">
        <f aca="false">IF(COUNT(F51:H51)&lt;3,"",(F51+G51+(8-H51))/3)</f>
        <v/>
      </c>
      <c r="P51" s="13" t="str">
        <f aca="false">IF(OR(I51="",M51=""),"",I51/M51)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12" t="str">
        <f aca="false">IF(E52="","",IF(E52="A",1,IF(OR(AND(B52="ABC",E52="B"),AND(B52="ACB",E52="C")),2,3)))</f>
        <v/>
      </c>
      <c r="M52" s="12" t="str">
        <f aca="false">IF(E52="","",IF(SUMIFS(Rounds!$C$2:$C$41,Rounds!$A$2:$A$41,A52,Rounds!$B$2:$B$41,E52)&gt;0,SUMIFS(Rounds!$C$2:$C$41,Rounds!$A$2:$A$41,A52,Rounds!$B$2:$B$41,E52),IF(E52="A",120,180)))</f>
        <v/>
      </c>
      <c r="N52" s="12" t="str">
        <f aca="false">IF(E52="","",IF(J52="",M52,J52))</f>
        <v/>
      </c>
      <c r="O52" s="13" t="str">
        <f aca="false">IF(COUNT(F52:H52)&lt;3,"",(F52+G52+(8-H52))/3)</f>
        <v/>
      </c>
      <c r="P52" s="13" t="str">
        <f aca="false">IF(OR(I52="",M52=""),"",I52/M52)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12" t="str">
        <f aca="false">IF(E53="","",IF(E53="A",1,IF(OR(AND(B53="ABC",E53="B"),AND(B53="ACB",E53="C")),2,3)))</f>
        <v/>
      </c>
      <c r="M53" s="12" t="str">
        <f aca="false">IF(E53="","",IF(SUMIFS(Rounds!$C$2:$C$41,Rounds!$A$2:$A$41,A53,Rounds!$B$2:$B$41,E53)&gt;0,SUMIFS(Rounds!$C$2:$C$41,Rounds!$A$2:$A$41,A53,Rounds!$B$2:$B$41,E53),IF(E53="A",120,180)))</f>
        <v/>
      </c>
      <c r="N53" s="12" t="str">
        <f aca="false">IF(E53="","",IF(J53="",M53,J53))</f>
        <v/>
      </c>
      <c r="O53" s="13" t="str">
        <f aca="false">IF(COUNT(F53:H53)&lt;3,"",(F53+G53+(8-H53))/3)</f>
        <v/>
      </c>
      <c r="P53" s="13" t="str">
        <f aca="false">IF(OR(I53="",M53=""),"",I53/M53)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12" t="str">
        <f aca="false">IF(E54="","",IF(E54="A",1,IF(OR(AND(B54="ABC",E54="B"),AND(B54="ACB",E54="C")),2,3)))</f>
        <v/>
      </c>
      <c r="M54" s="12" t="str">
        <f aca="false">IF(E54="","",IF(SUMIFS(Rounds!$C$2:$C$41,Rounds!$A$2:$A$41,A54,Rounds!$B$2:$B$41,E54)&gt;0,SUMIFS(Rounds!$C$2:$C$41,Rounds!$A$2:$A$41,A54,Rounds!$B$2:$B$41,E54),IF(E54="A",120,180)))</f>
        <v/>
      </c>
      <c r="N54" s="12" t="str">
        <f aca="false">IF(E54="","",IF(J54="",M54,J54))</f>
        <v/>
      </c>
      <c r="O54" s="13" t="str">
        <f aca="false">IF(COUNT(F54:H54)&lt;3,"",(F54+G54+(8-H54))/3)</f>
        <v/>
      </c>
      <c r="P54" s="13" t="str">
        <f aca="false">IF(OR(I54="",M54=""),"",I54/M54)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12" t="str">
        <f aca="false">IF(E55="","",IF(E55="A",1,IF(OR(AND(B55="ABC",E55="B"),AND(B55="ACB",E55="C")),2,3)))</f>
        <v/>
      </c>
      <c r="M55" s="12" t="str">
        <f aca="false">IF(E55="","",IF(SUMIFS(Rounds!$C$2:$C$41,Rounds!$A$2:$A$41,A55,Rounds!$B$2:$B$41,E55)&gt;0,SUMIFS(Rounds!$C$2:$C$41,Rounds!$A$2:$A$41,A55,Rounds!$B$2:$B$41,E55),IF(E55="A",120,180)))</f>
        <v/>
      </c>
      <c r="N55" s="12" t="str">
        <f aca="false">IF(E55="","",IF(J55="",M55,J55))</f>
        <v/>
      </c>
      <c r="O55" s="13" t="str">
        <f aca="false">IF(COUNT(F55:H55)&lt;3,"",(F55+G55+(8-H55))/3)</f>
        <v/>
      </c>
      <c r="P55" s="13" t="str">
        <f aca="false">IF(OR(I55="",M55=""),"",I55/M55)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12" t="str">
        <f aca="false">IF(E56="","",IF(E56="A",1,IF(OR(AND(B56="ABC",E56="B"),AND(B56="ACB",E56="C")),2,3)))</f>
        <v/>
      </c>
      <c r="M56" s="12" t="str">
        <f aca="false">IF(E56="","",IF(SUMIFS(Rounds!$C$2:$C$41,Rounds!$A$2:$A$41,A56,Rounds!$B$2:$B$41,E56)&gt;0,SUMIFS(Rounds!$C$2:$C$41,Rounds!$A$2:$A$41,A56,Rounds!$B$2:$B$41,E56),IF(E56="A",120,180)))</f>
        <v/>
      </c>
      <c r="N56" s="12" t="str">
        <f aca="false">IF(E56="","",IF(J56="",M56,J56))</f>
        <v/>
      </c>
      <c r="O56" s="13" t="str">
        <f aca="false">IF(COUNT(F56:H56)&lt;3,"",(F56+G56+(8-H56))/3)</f>
        <v/>
      </c>
      <c r="P56" s="13" t="str">
        <f aca="false">IF(OR(I56="",M56=""),"",I56/M56)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12" t="str">
        <f aca="false">IF(E57="","",IF(E57="A",1,IF(OR(AND(B57="ABC",E57="B"),AND(B57="ACB",E57="C")),2,3)))</f>
        <v/>
      </c>
      <c r="M57" s="12" t="str">
        <f aca="false">IF(E57="","",IF(SUMIFS(Rounds!$C$2:$C$41,Rounds!$A$2:$A$41,A57,Rounds!$B$2:$B$41,E57)&gt;0,SUMIFS(Rounds!$C$2:$C$41,Rounds!$A$2:$A$41,A57,Rounds!$B$2:$B$41,E57),IF(E57="A",120,180)))</f>
        <v/>
      </c>
      <c r="N57" s="12" t="str">
        <f aca="false">IF(E57="","",IF(J57="",M57,J57))</f>
        <v/>
      </c>
      <c r="O57" s="13" t="str">
        <f aca="false">IF(COUNT(F57:H57)&lt;3,"",(F57+G57+(8-H57))/3)</f>
        <v/>
      </c>
      <c r="P57" s="13" t="str">
        <f aca="false">IF(OR(I57="",M57=""),"",I57/M57)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12" t="str">
        <f aca="false">IF(E58="","",IF(E58="A",1,IF(OR(AND(B58="ABC",E58="B"),AND(B58="ACB",E58="C")),2,3)))</f>
        <v/>
      </c>
      <c r="M58" s="12" t="str">
        <f aca="false">IF(E58="","",IF(SUMIFS(Rounds!$C$2:$C$41,Rounds!$A$2:$A$41,A58,Rounds!$B$2:$B$41,E58)&gt;0,SUMIFS(Rounds!$C$2:$C$41,Rounds!$A$2:$A$41,A58,Rounds!$B$2:$B$41,E58),IF(E58="A",120,180)))</f>
        <v/>
      </c>
      <c r="N58" s="12" t="str">
        <f aca="false">IF(E58="","",IF(J58="",M58,J58))</f>
        <v/>
      </c>
      <c r="O58" s="13" t="str">
        <f aca="false">IF(COUNT(F58:H58)&lt;3,"",(F58+G58+(8-H58))/3)</f>
        <v/>
      </c>
      <c r="P58" s="13" t="str">
        <f aca="false">IF(OR(I58="",M58=""),"",I58/M58)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12" t="str">
        <f aca="false">IF(E59="","",IF(E59="A",1,IF(OR(AND(B59="ABC",E59="B"),AND(B59="ACB",E59="C")),2,3)))</f>
        <v/>
      </c>
      <c r="M59" s="12" t="str">
        <f aca="false">IF(E59="","",IF(SUMIFS(Rounds!$C$2:$C$41,Rounds!$A$2:$A$41,A59,Rounds!$B$2:$B$41,E59)&gt;0,SUMIFS(Rounds!$C$2:$C$41,Rounds!$A$2:$A$41,A59,Rounds!$B$2:$B$41,E59),IF(E59="A",120,180)))</f>
        <v/>
      </c>
      <c r="N59" s="12" t="str">
        <f aca="false">IF(E59="","",IF(J59="",M59,J59))</f>
        <v/>
      </c>
      <c r="O59" s="13" t="str">
        <f aca="false">IF(COUNT(F59:H59)&lt;3,"",(F59+G59+(8-H59))/3)</f>
        <v/>
      </c>
      <c r="P59" s="13" t="str">
        <f aca="false">IF(OR(I59="",M59=""),"",I59/M59)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12" t="str">
        <f aca="false">IF(E60="","",IF(E60="A",1,IF(OR(AND(B60="ABC",E60="B"),AND(B60="ACB",E60="C")),2,3)))</f>
        <v/>
      </c>
      <c r="M60" s="12" t="str">
        <f aca="false">IF(E60="","",IF(SUMIFS(Rounds!$C$2:$C$41,Rounds!$A$2:$A$41,A60,Rounds!$B$2:$B$41,E60)&gt;0,SUMIFS(Rounds!$C$2:$C$41,Rounds!$A$2:$A$41,A60,Rounds!$B$2:$B$41,E60),IF(E60="A",120,180)))</f>
        <v/>
      </c>
      <c r="N60" s="12" t="str">
        <f aca="false">IF(E60="","",IF(J60="",M60,J60))</f>
        <v/>
      </c>
      <c r="O60" s="13" t="str">
        <f aca="false">IF(COUNT(F60:H60)&lt;3,"",(F60+G60+(8-H60))/3)</f>
        <v/>
      </c>
      <c r="P60" s="13" t="str">
        <f aca="false">IF(OR(I60="",M60=""),"",I60/M60)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12" t="str">
        <f aca="false">IF(E61="","",IF(E61="A",1,IF(OR(AND(B61="ABC",E61="B"),AND(B61="ACB",E61="C")),2,3)))</f>
        <v/>
      </c>
      <c r="M61" s="12" t="str">
        <f aca="false">IF(E61="","",IF(SUMIFS(Rounds!$C$2:$C$41,Rounds!$A$2:$A$41,A61,Rounds!$B$2:$B$41,E61)&gt;0,SUMIFS(Rounds!$C$2:$C$41,Rounds!$A$2:$A$41,A61,Rounds!$B$2:$B$41,E61),IF(E61="A",120,180)))</f>
        <v/>
      </c>
      <c r="N61" s="12" t="str">
        <f aca="false">IF(E61="","",IF(J61="",M61,J61))</f>
        <v/>
      </c>
      <c r="O61" s="13" t="str">
        <f aca="false">IF(COUNT(F61:H61)&lt;3,"",(F61+G61+(8-H61))/3)</f>
        <v/>
      </c>
      <c r="P61" s="13" t="str">
        <f aca="false">IF(OR(I61="",M61=""),"",I61/M61)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12" t="str">
        <f aca="false">IF(E62="","",IF(E62="A",1,IF(OR(AND(B62="ABC",E62="B"),AND(B62="ACB",E62="C")),2,3)))</f>
        <v/>
      </c>
      <c r="M62" s="12" t="str">
        <f aca="false">IF(E62="","",IF(SUMIFS(Rounds!$C$2:$C$41,Rounds!$A$2:$A$41,A62,Rounds!$B$2:$B$41,E62)&gt;0,SUMIFS(Rounds!$C$2:$C$41,Rounds!$A$2:$A$41,A62,Rounds!$B$2:$B$41,E62),IF(E62="A",120,180)))</f>
        <v/>
      </c>
      <c r="N62" s="12" t="str">
        <f aca="false">IF(E62="","",IF(J62="",M62,J62))</f>
        <v/>
      </c>
      <c r="O62" s="13" t="str">
        <f aca="false">IF(COUNT(F62:H62)&lt;3,"",(F62+G62+(8-H62))/3)</f>
        <v/>
      </c>
      <c r="P62" s="13" t="str">
        <f aca="false">IF(OR(I62="",M62=""),"",I62/M62)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12" t="str">
        <f aca="false">IF(E63="","",IF(E63="A",1,IF(OR(AND(B63="ABC",E63="B"),AND(B63="ACB",E63="C")),2,3)))</f>
        <v/>
      </c>
      <c r="M63" s="12" t="str">
        <f aca="false">IF(E63="","",IF(SUMIFS(Rounds!$C$2:$C$41,Rounds!$A$2:$A$41,A63,Rounds!$B$2:$B$41,E63)&gt;0,SUMIFS(Rounds!$C$2:$C$41,Rounds!$A$2:$A$41,A63,Rounds!$B$2:$B$41,E63),IF(E63="A",120,180)))</f>
        <v/>
      </c>
      <c r="N63" s="12" t="str">
        <f aca="false">IF(E63="","",IF(J63="",M63,J63))</f>
        <v/>
      </c>
      <c r="O63" s="13" t="str">
        <f aca="false">IF(COUNT(F63:H63)&lt;3,"",(F63+G63+(8-H63))/3)</f>
        <v/>
      </c>
      <c r="P63" s="13" t="str">
        <f aca="false">IF(OR(I63="",M63=""),"",I63/M63)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12" t="str">
        <f aca="false">IF(E64="","",IF(E64="A",1,IF(OR(AND(B64="ABC",E64="B"),AND(B64="ACB",E64="C")),2,3)))</f>
        <v/>
      </c>
      <c r="M64" s="12" t="str">
        <f aca="false">IF(E64="","",IF(SUMIFS(Rounds!$C$2:$C$41,Rounds!$A$2:$A$41,A64,Rounds!$B$2:$B$41,E64)&gt;0,SUMIFS(Rounds!$C$2:$C$41,Rounds!$A$2:$A$41,A64,Rounds!$B$2:$B$41,E64),IF(E64="A",120,180)))</f>
        <v/>
      </c>
      <c r="N64" s="12" t="str">
        <f aca="false">IF(E64="","",IF(J64="",M64,J64))</f>
        <v/>
      </c>
      <c r="O64" s="13" t="str">
        <f aca="false">IF(COUNT(F64:H64)&lt;3,"",(F64+G64+(8-H64))/3)</f>
        <v/>
      </c>
      <c r="P64" s="13" t="str">
        <f aca="false">IF(OR(I64="",M64=""),"",I64/M64)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12" t="str">
        <f aca="false">IF(E65="","",IF(E65="A",1,IF(OR(AND(B65="ABC",E65="B"),AND(B65="ACB",E65="C")),2,3)))</f>
        <v/>
      </c>
      <c r="M65" s="12" t="str">
        <f aca="false">IF(E65="","",IF(SUMIFS(Rounds!$C$2:$C$41,Rounds!$A$2:$A$41,A65,Rounds!$B$2:$B$41,E65)&gt;0,SUMIFS(Rounds!$C$2:$C$41,Rounds!$A$2:$A$41,A65,Rounds!$B$2:$B$41,E65),IF(E65="A",120,180)))</f>
        <v/>
      </c>
      <c r="N65" s="12" t="str">
        <f aca="false">IF(E65="","",IF(J65="",M65,J65))</f>
        <v/>
      </c>
      <c r="O65" s="13" t="str">
        <f aca="false">IF(COUNT(F65:H65)&lt;3,"",(F65+G65+(8-H65))/3)</f>
        <v/>
      </c>
      <c r="P65" s="13" t="str">
        <f aca="false">IF(OR(I65="",M65=""),"",I65/M65)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12" t="str">
        <f aca="false">IF(E66="","",IF(E66="A",1,IF(OR(AND(B66="ABC",E66="B"),AND(B66="ACB",E66="C")),2,3)))</f>
        <v/>
      </c>
      <c r="M66" s="12" t="str">
        <f aca="false">IF(E66="","",IF(SUMIFS(Rounds!$C$2:$C$41,Rounds!$A$2:$A$41,A66,Rounds!$B$2:$B$41,E66)&gt;0,SUMIFS(Rounds!$C$2:$C$41,Rounds!$A$2:$A$41,A66,Rounds!$B$2:$B$41,E66),IF(E66="A",120,180)))</f>
        <v/>
      </c>
      <c r="N66" s="12" t="str">
        <f aca="false">IF(E66="","",IF(J66="",M66,J66))</f>
        <v/>
      </c>
      <c r="O66" s="13" t="str">
        <f aca="false">IF(COUNT(F66:H66)&lt;3,"",(F66+G66+(8-H66))/3)</f>
        <v/>
      </c>
      <c r="P66" s="13" t="str">
        <f aca="false">IF(OR(I66="",M66=""),"",I66/M66)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12" t="str">
        <f aca="false">IF(E67="","",IF(E67="A",1,IF(OR(AND(B67="ABC",E67="B"),AND(B67="ACB",E67="C")),2,3)))</f>
        <v/>
      </c>
      <c r="M67" s="12" t="str">
        <f aca="false">IF(E67="","",IF(SUMIFS(Rounds!$C$2:$C$41,Rounds!$A$2:$A$41,A67,Rounds!$B$2:$B$41,E67)&gt;0,SUMIFS(Rounds!$C$2:$C$41,Rounds!$A$2:$A$41,A67,Rounds!$B$2:$B$41,E67),IF(E67="A",120,180)))</f>
        <v/>
      </c>
      <c r="N67" s="12" t="str">
        <f aca="false">IF(E67="","",IF(J67="",M67,J67))</f>
        <v/>
      </c>
      <c r="O67" s="13" t="str">
        <f aca="false">IF(COUNT(F67:H67)&lt;3,"",(F67+G67+(8-H67))/3)</f>
        <v/>
      </c>
      <c r="P67" s="13" t="str">
        <f aca="false">IF(OR(I67="",M67=""),"",I67/M67)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12" t="str">
        <f aca="false">IF(E68="","",IF(E68="A",1,IF(OR(AND(B68="ABC",E68="B"),AND(B68="ACB",E68="C")),2,3)))</f>
        <v/>
      </c>
      <c r="M68" s="12" t="str">
        <f aca="false">IF(E68="","",IF(SUMIFS(Rounds!$C$2:$C$41,Rounds!$A$2:$A$41,A68,Rounds!$B$2:$B$41,E68)&gt;0,SUMIFS(Rounds!$C$2:$C$41,Rounds!$A$2:$A$41,A68,Rounds!$B$2:$B$41,E68),IF(E68="A",120,180)))</f>
        <v/>
      </c>
      <c r="N68" s="12" t="str">
        <f aca="false">IF(E68="","",IF(J68="",M68,J68))</f>
        <v/>
      </c>
      <c r="O68" s="13" t="str">
        <f aca="false">IF(COUNT(F68:H68)&lt;3,"",(F68+G68+(8-H68))/3)</f>
        <v/>
      </c>
      <c r="P68" s="13" t="str">
        <f aca="false">IF(OR(I68="",M68=""),"",I68/M68)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12" t="str">
        <f aca="false">IF(E69="","",IF(E69="A",1,IF(OR(AND(B69="ABC",E69="B"),AND(B69="ACB",E69="C")),2,3)))</f>
        <v/>
      </c>
      <c r="M69" s="12" t="str">
        <f aca="false">IF(E69="","",IF(SUMIFS(Rounds!$C$2:$C$41,Rounds!$A$2:$A$41,A69,Rounds!$B$2:$B$41,E69)&gt;0,SUMIFS(Rounds!$C$2:$C$41,Rounds!$A$2:$A$41,A69,Rounds!$B$2:$B$41,E69),IF(E69="A",120,180)))</f>
        <v/>
      </c>
      <c r="N69" s="12" t="str">
        <f aca="false">IF(E69="","",IF(J69="",M69,J69))</f>
        <v/>
      </c>
      <c r="O69" s="13" t="str">
        <f aca="false">IF(COUNT(F69:H69)&lt;3,"",(F69+G69+(8-H69))/3)</f>
        <v/>
      </c>
      <c r="P69" s="13" t="str">
        <f aca="false">IF(OR(I69="",M69=""),"",I69/M69)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12" t="str">
        <f aca="false">IF(E70="","",IF(E70="A",1,IF(OR(AND(B70="ABC",E70="B"),AND(B70="ACB",E70="C")),2,3)))</f>
        <v/>
      </c>
      <c r="M70" s="12" t="str">
        <f aca="false">IF(E70="","",IF(SUMIFS(Rounds!$C$2:$C$41,Rounds!$A$2:$A$41,A70,Rounds!$B$2:$B$41,E70)&gt;0,SUMIFS(Rounds!$C$2:$C$41,Rounds!$A$2:$A$41,A70,Rounds!$B$2:$B$41,E70),IF(E70="A",120,180)))</f>
        <v/>
      </c>
      <c r="N70" s="12" t="str">
        <f aca="false">IF(E70="","",IF(J70="",M70,J70))</f>
        <v/>
      </c>
      <c r="O70" s="13" t="str">
        <f aca="false">IF(COUNT(F70:H70)&lt;3,"",(F70+G70+(8-H70))/3)</f>
        <v/>
      </c>
      <c r="P70" s="13" t="str">
        <f aca="false">IF(OR(I70="",M70=""),"",I70/M70)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12" t="str">
        <f aca="false">IF(E71="","",IF(E71="A",1,IF(OR(AND(B71="ABC",E71="B"),AND(B71="ACB",E71="C")),2,3)))</f>
        <v/>
      </c>
      <c r="M71" s="12" t="str">
        <f aca="false">IF(E71="","",IF(SUMIFS(Rounds!$C$2:$C$41,Rounds!$A$2:$A$41,A71,Rounds!$B$2:$B$41,E71)&gt;0,SUMIFS(Rounds!$C$2:$C$41,Rounds!$A$2:$A$41,A71,Rounds!$B$2:$B$41,E71),IF(E71="A",120,180)))</f>
        <v/>
      </c>
      <c r="N71" s="12" t="str">
        <f aca="false">IF(E71="","",IF(J71="",M71,J71))</f>
        <v/>
      </c>
      <c r="O71" s="13" t="str">
        <f aca="false">IF(COUNT(F71:H71)&lt;3,"",(F71+G71+(8-H71))/3)</f>
        <v/>
      </c>
      <c r="P71" s="13" t="str">
        <f aca="false">IF(OR(I71="",M71=""),"",I71/M71)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12" t="str">
        <f aca="false">IF(E72="","",IF(E72="A",1,IF(OR(AND(B72="ABC",E72="B"),AND(B72="ACB",E72="C")),2,3)))</f>
        <v/>
      </c>
      <c r="M72" s="12" t="str">
        <f aca="false">IF(E72="","",IF(SUMIFS(Rounds!$C$2:$C$41,Rounds!$A$2:$A$41,A72,Rounds!$B$2:$B$41,E72)&gt;0,SUMIFS(Rounds!$C$2:$C$41,Rounds!$A$2:$A$41,A72,Rounds!$B$2:$B$41,E72),IF(E72="A",120,180)))</f>
        <v/>
      </c>
      <c r="N72" s="12" t="str">
        <f aca="false">IF(E72="","",IF(J72="",M72,J72))</f>
        <v/>
      </c>
      <c r="O72" s="13" t="str">
        <f aca="false">IF(COUNT(F72:H72)&lt;3,"",(F72+G72+(8-H72))/3)</f>
        <v/>
      </c>
      <c r="P72" s="13" t="str">
        <f aca="false">IF(OR(I72="",M72=""),"",I72/M72)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12" t="str">
        <f aca="false">IF(E73="","",IF(E73="A",1,IF(OR(AND(B73="ABC",E73="B"),AND(B73="ACB",E73="C")),2,3)))</f>
        <v/>
      </c>
      <c r="M73" s="12" t="str">
        <f aca="false">IF(E73="","",IF(SUMIFS(Rounds!$C$2:$C$41,Rounds!$A$2:$A$41,A73,Rounds!$B$2:$B$41,E73)&gt;0,SUMIFS(Rounds!$C$2:$C$41,Rounds!$A$2:$A$41,A73,Rounds!$B$2:$B$41,E73),IF(E73="A",120,180)))</f>
        <v/>
      </c>
      <c r="N73" s="12" t="str">
        <f aca="false">IF(E73="","",IF(J73="",M73,J73))</f>
        <v/>
      </c>
      <c r="O73" s="13" t="str">
        <f aca="false">IF(COUNT(F73:H73)&lt;3,"",(F73+G73+(8-H73))/3)</f>
        <v/>
      </c>
      <c r="P73" s="13" t="str">
        <f aca="false">IF(OR(I73="",M73=""),"",I73/M73)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12" t="str">
        <f aca="false">IF(E74="","",IF(E74="A",1,IF(OR(AND(B74="ABC",E74="B"),AND(B74="ACB",E74="C")),2,3)))</f>
        <v/>
      </c>
      <c r="M74" s="12" t="str">
        <f aca="false">IF(E74="","",IF(SUMIFS(Rounds!$C$2:$C$41,Rounds!$A$2:$A$41,A74,Rounds!$B$2:$B$41,E74)&gt;0,SUMIFS(Rounds!$C$2:$C$41,Rounds!$A$2:$A$41,A74,Rounds!$B$2:$B$41,E74),IF(E74="A",120,180)))</f>
        <v/>
      </c>
      <c r="N74" s="12" t="str">
        <f aca="false">IF(E74="","",IF(J74="",M74,J74))</f>
        <v/>
      </c>
      <c r="O74" s="13" t="str">
        <f aca="false">IF(COUNT(F74:H74)&lt;3,"",(F74+G74+(8-H74))/3)</f>
        <v/>
      </c>
      <c r="P74" s="13" t="str">
        <f aca="false">IF(OR(I74="",M74=""),"",I74/M74)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12" t="str">
        <f aca="false">IF(E75="","",IF(E75="A",1,IF(OR(AND(B75="ABC",E75="B"),AND(B75="ACB",E75="C")),2,3)))</f>
        <v/>
      </c>
      <c r="M75" s="12" t="str">
        <f aca="false">IF(E75="","",IF(SUMIFS(Rounds!$C$2:$C$41,Rounds!$A$2:$A$41,A75,Rounds!$B$2:$B$41,E75)&gt;0,SUMIFS(Rounds!$C$2:$C$41,Rounds!$A$2:$A$41,A75,Rounds!$B$2:$B$41,E75),IF(E75="A",120,180)))</f>
        <v/>
      </c>
      <c r="N75" s="12" t="str">
        <f aca="false">IF(E75="","",IF(J75="",M75,J75))</f>
        <v/>
      </c>
      <c r="O75" s="13" t="str">
        <f aca="false">IF(COUNT(F75:H75)&lt;3,"",(F75+G75+(8-H75))/3)</f>
        <v/>
      </c>
      <c r="P75" s="13" t="str">
        <f aca="false">IF(OR(I75="",M75=""),"",I75/M75)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12" t="str">
        <f aca="false">IF(E76="","",IF(E76="A",1,IF(OR(AND(B76="ABC",E76="B"),AND(B76="ACB",E76="C")),2,3)))</f>
        <v/>
      </c>
      <c r="M76" s="12" t="str">
        <f aca="false">IF(E76="","",IF(SUMIFS(Rounds!$C$2:$C$41,Rounds!$A$2:$A$41,A76,Rounds!$B$2:$B$41,E76)&gt;0,SUMIFS(Rounds!$C$2:$C$41,Rounds!$A$2:$A$41,A76,Rounds!$B$2:$B$41,E76),IF(E76="A",120,180)))</f>
        <v/>
      </c>
      <c r="N76" s="12" t="str">
        <f aca="false">IF(E76="","",IF(J76="",M76,J76))</f>
        <v/>
      </c>
      <c r="O76" s="13" t="str">
        <f aca="false">IF(COUNT(F76:H76)&lt;3,"",(F76+G76+(8-H76))/3)</f>
        <v/>
      </c>
      <c r="P76" s="13" t="str">
        <f aca="false">IF(OR(I76="",M76=""),"",I76/M76)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12" t="str">
        <f aca="false">IF(E77="","",IF(E77="A",1,IF(OR(AND(B77="ABC",E77="B"),AND(B77="ACB",E77="C")),2,3)))</f>
        <v/>
      </c>
      <c r="M77" s="12" t="str">
        <f aca="false">IF(E77="","",IF(SUMIFS(Rounds!$C$2:$C$41,Rounds!$A$2:$A$41,A77,Rounds!$B$2:$B$41,E77)&gt;0,SUMIFS(Rounds!$C$2:$C$41,Rounds!$A$2:$A$41,A77,Rounds!$B$2:$B$41,E77),IF(E77="A",120,180)))</f>
        <v/>
      </c>
      <c r="N77" s="12" t="str">
        <f aca="false">IF(E77="","",IF(J77="",M77,J77))</f>
        <v/>
      </c>
      <c r="O77" s="13" t="str">
        <f aca="false">IF(COUNT(F77:H77)&lt;3,"",(F77+G77+(8-H77))/3)</f>
        <v/>
      </c>
      <c r="P77" s="13" t="str">
        <f aca="false">IF(OR(I77="",M77=""),"",I77/M77)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12" t="str">
        <f aca="false">IF(E78="","",IF(E78="A",1,IF(OR(AND(B78="ABC",E78="B"),AND(B78="ACB",E78="C")),2,3)))</f>
        <v/>
      </c>
      <c r="M78" s="12" t="str">
        <f aca="false">IF(E78="","",IF(SUMIFS(Rounds!$C$2:$C$41,Rounds!$A$2:$A$41,A78,Rounds!$B$2:$B$41,E78)&gt;0,SUMIFS(Rounds!$C$2:$C$41,Rounds!$A$2:$A$41,A78,Rounds!$B$2:$B$41,E78),IF(E78="A",120,180)))</f>
        <v/>
      </c>
      <c r="N78" s="12" t="str">
        <f aca="false">IF(E78="","",IF(J78="",M78,J78))</f>
        <v/>
      </c>
      <c r="O78" s="13" t="str">
        <f aca="false">IF(COUNT(F78:H78)&lt;3,"",(F78+G78+(8-H78))/3)</f>
        <v/>
      </c>
      <c r="P78" s="13" t="str">
        <f aca="false">IF(OR(I78="",M78=""),"",I78/M78)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12" t="str">
        <f aca="false">IF(E79="","",IF(E79="A",1,IF(OR(AND(B79="ABC",E79="B"),AND(B79="ACB",E79="C")),2,3)))</f>
        <v/>
      </c>
      <c r="M79" s="12" t="str">
        <f aca="false">IF(E79="","",IF(SUMIFS(Rounds!$C$2:$C$41,Rounds!$A$2:$A$41,A79,Rounds!$B$2:$B$41,E79)&gt;0,SUMIFS(Rounds!$C$2:$C$41,Rounds!$A$2:$A$41,A79,Rounds!$B$2:$B$41,E79),IF(E79="A",120,180)))</f>
        <v/>
      </c>
      <c r="N79" s="12" t="str">
        <f aca="false">IF(E79="","",IF(J79="",M79,J79))</f>
        <v/>
      </c>
      <c r="O79" s="13" t="str">
        <f aca="false">IF(COUNT(F79:H79)&lt;3,"",(F79+G79+(8-H79))/3)</f>
        <v/>
      </c>
      <c r="P79" s="13" t="str">
        <f aca="false">IF(OR(I79="",M79=""),"",I79/M79)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12" t="str">
        <f aca="false">IF(E80="","",IF(E80="A",1,IF(OR(AND(B80="ABC",E80="B"),AND(B80="ACB",E80="C")),2,3)))</f>
        <v/>
      </c>
      <c r="M80" s="12" t="str">
        <f aca="false">IF(E80="","",IF(SUMIFS(Rounds!$C$2:$C$41,Rounds!$A$2:$A$41,A80,Rounds!$B$2:$B$41,E80)&gt;0,SUMIFS(Rounds!$C$2:$C$41,Rounds!$A$2:$A$41,A80,Rounds!$B$2:$B$41,E80),IF(E80="A",120,180)))</f>
        <v/>
      </c>
      <c r="N80" s="12" t="str">
        <f aca="false">IF(E80="","",IF(J80="",M80,J80))</f>
        <v/>
      </c>
      <c r="O80" s="13" t="str">
        <f aca="false">IF(COUNT(F80:H80)&lt;3,"",(F80+G80+(8-H80))/3)</f>
        <v/>
      </c>
      <c r="P80" s="13" t="str">
        <f aca="false">IF(OR(I80="",M80=""),"",I80/M80)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12" t="str">
        <f aca="false">IF(E81="","",IF(E81="A",1,IF(OR(AND(B81="ABC",E81="B"),AND(B81="ACB",E81="C")),2,3)))</f>
        <v/>
      </c>
      <c r="M81" s="12" t="str">
        <f aca="false">IF(E81="","",IF(SUMIFS(Rounds!$C$2:$C$41,Rounds!$A$2:$A$41,A81,Rounds!$B$2:$B$41,E81)&gt;0,SUMIFS(Rounds!$C$2:$C$41,Rounds!$A$2:$A$41,A81,Rounds!$B$2:$B$41,E81),IF(E81="A",120,180)))</f>
        <v/>
      </c>
      <c r="N81" s="12" t="str">
        <f aca="false">IF(E81="","",IF(J81="",M81,J81))</f>
        <v/>
      </c>
      <c r="O81" s="13" t="str">
        <f aca="false">IF(COUNT(F81:H81)&lt;3,"",(F81+G81+(8-H81))/3)</f>
        <v/>
      </c>
      <c r="P81" s="13" t="str">
        <f aca="false">IF(OR(I81="",M81=""),"",I81/M81)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12" t="str">
        <f aca="false">IF(E82="","",IF(E82="A",1,IF(OR(AND(B82="ABC",E82="B"),AND(B82="ACB",E82="C")),2,3)))</f>
        <v/>
      </c>
      <c r="M82" s="12" t="str">
        <f aca="false">IF(E82="","",IF(SUMIFS(Rounds!$C$2:$C$41,Rounds!$A$2:$A$41,A82,Rounds!$B$2:$B$41,E82)&gt;0,SUMIFS(Rounds!$C$2:$C$41,Rounds!$A$2:$A$41,A82,Rounds!$B$2:$B$41,E82),IF(E82="A",120,180)))</f>
        <v/>
      </c>
      <c r="N82" s="12" t="str">
        <f aca="false">IF(E82="","",IF(J82="",M82,J82))</f>
        <v/>
      </c>
      <c r="O82" s="13" t="str">
        <f aca="false">IF(COUNT(F82:H82)&lt;3,"",(F82+G82+(8-H82))/3)</f>
        <v/>
      </c>
      <c r="P82" s="13" t="str">
        <f aca="false">IF(OR(I82="",M82=""),"",I82/M82)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12" t="str">
        <f aca="false">IF(E83="","",IF(E83="A",1,IF(OR(AND(B83="ABC",E83="B"),AND(B83="ACB",E83="C")),2,3)))</f>
        <v/>
      </c>
      <c r="M83" s="12" t="str">
        <f aca="false">IF(E83="","",IF(SUMIFS(Rounds!$C$2:$C$41,Rounds!$A$2:$A$41,A83,Rounds!$B$2:$B$41,E83)&gt;0,SUMIFS(Rounds!$C$2:$C$41,Rounds!$A$2:$A$41,A83,Rounds!$B$2:$B$41,E83),IF(E83="A",120,180)))</f>
        <v/>
      </c>
      <c r="N83" s="12" t="str">
        <f aca="false">IF(E83="","",IF(J83="",M83,J83))</f>
        <v/>
      </c>
      <c r="O83" s="13" t="str">
        <f aca="false">IF(COUNT(F83:H83)&lt;3,"",(F83+G83+(8-H83))/3)</f>
        <v/>
      </c>
      <c r="P83" s="13" t="str">
        <f aca="false">IF(OR(I83="",M83=""),"",I83/M83)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12" t="str">
        <f aca="false">IF(E84="","",IF(E84="A",1,IF(OR(AND(B84="ABC",E84="B"),AND(B84="ACB",E84="C")),2,3)))</f>
        <v/>
      </c>
      <c r="M84" s="12" t="str">
        <f aca="false">IF(E84="","",IF(SUMIFS(Rounds!$C$2:$C$41,Rounds!$A$2:$A$41,A84,Rounds!$B$2:$B$41,E84)&gt;0,SUMIFS(Rounds!$C$2:$C$41,Rounds!$A$2:$A$41,A84,Rounds!$B$2:$B$41,E84),IF(E84="A",120,180)))</f>
        <v/>
      </c>
      <c r="N84" s="12" t="str">
        <f aca="false">IF(E84="","",IF(J84="",M84,J84))</f>
        <v/>
      </c>
      <c r="O84" s="13" t="str">
        <f aca="false">IF(COUNT(F84:H84)&lt;3,"",(F84+G84+(8-H84))/3)</f>
        <v/>
      </c>
      <c r="P84" s="13" t="str">
        <f aca="false">IF(OR(I84="",M84=""),"",I84/M84)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12" t="str">
        <f aca="false">IF(E85="","",IF(E85="A",1,IF(OR(AND(B85="ABC",E85="B"),AND(B85="ACB",E85="C")),2,3)))</f>
        <v/>
      </c>
      <c r="M85" s="12" t="str">
        <f aca="false">IF(E85="","",IF(SUMIFS(Rounds!$C$2:$C$41,Rounds!$A$2:$A$41,A85,Rounds!$B$2:$B$41,E85)&gt;0,SUMIFS(Rounds!$C$2:$C$41,Rounds!$A$2:$A$41,A85,Rounds!$B$2:$B$41,E85),IF(E85="A",120,180)))</f>
        <v/>
      </c>
      <c r="N85" s="12" t="str">
        <f aca="false">IF(E85="","",IF(J85="",M85,J85))</f>
        <v/>
      </c>
      <c r="O85" s="13" t="str">
        <f aca="false">IF(COUNT(F85:H85)&lt;3,"",(F85+G85+(8-H85))/3)</f>
        <v/>
      </c>
      <c r="P85" s="13" t="str">
        <f aca="false">IF(OR(I85="",M85=""),"",I85/M85)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12" t="str">
        <f aca="false">IF(E86="","",IF(E86="A",1,IF(OR(AND(B86="ABC",E86="B"),AND(B86="ACB",E86="C")),2,3)))</f>
        <v/>
      </c>
      <c r="M86" s="12" t="str">
        <f aca="false">IF(E86="","",IF(SUMIFS(Rounds!$C$2:$C$41,Rounds!$A$2:$A$41,A86,Rounds!$B$2:$B$41,E86)&gt;0,SUMIFS(Rounds!$C$2:$C$41,Rounds!$A$2:$A$41,A86,Rounds!$B$2:$B$41,E86),IF(E86="A",120,180)))</f>
        <v/>
      </c>
      <c r="N86" s="12" t="str">
        <f aca="false">IF(E86="","",IF(J86="",M86,J86))</f>
        <v/>
      </c>
      <c r="O86" s="13" t="str">
        <f aca="false">IF(COUNT(F86:H86)&lt;3,"",(F86+G86+(8-H86))/3)</f>
        <v/>
      </c>
      <c r="P86" s="13" t="str">
        <f aca="false">IF(OR(I86="",M86=""),"",I86/M86)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12" t="str">
        <f aca="false">IF(E87="","",IF(E87="A",1,IF(OR(AND(B87="ABC",E87="B"),AND(B87="ACB",E87="C")),2,3)))</f>
        <v/>
      </c>
      <c r="M87" s="12" t="str">
        <f aca="false">IF(E87="","",IF(SUMIFS(Rounds!$C$2:$C$41,Rounds!$A$2:$A$41,A87,Rounds!$B$2:$B$41,E87)&gt;0,SUMIFS(Rounds!$C$2:$C$41,Rounds!$A$2:$A$41,A87,Rounds!$B$2:$B$41,E87),IF(E87="A",120,180)))</f>
        <v/>
      </c>
      <c r="N87" s="12" t="str">
        <f aca="false">IF(E87="","",IF(J87="",M87,J87))</f>
        <v/>
      </c>
      <c r="O87" s="13" t="str">
        <f aca="false">IF(COUNT(F87:H87)&lt;3,"",(F87+G87+(8-H87))/3)</f>
        <v/>
      </c>
      <c r="P87" s="13" t="str">
        <f aca="false">IF(OR(I87="",M87=""),"",I87/M87)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12" t="str">
        <f aca="false">IF(E88="","",IF(E88="A",1,IF(OR(AND(B88="ABC",E88="B"),AND(B88="ACB",E88="C")),2,3)))</f>
        <v/>
      </c>
      <c r="M88" s="12" t="str">
        <f aca="false">IF(E88="","",IF(SUMIFS(Rounds!$C$2:$C$41,Rounds!$A$2:$A$41,A88,Rounds!$B$2:$B$41,E88)&gt;0,SUMIFS(Rounds!$C$2:$C$41,Rounds!$A$2:$A$41,A88,Rounds!$B$2:$B$41,E88),IF(E88="A",120,180)))</f>
        <v/>
      </c>
      <c r="N88" s="12" t="str">
        <f aca="false">IF(E88="","",IF(J88="",M88,J88))</f>
        <v/>
      </c>
      <c r="O88" s="13" t="str">
        <f aca="false">IF(COUNT(F88:H88)&lt;3,"",(F88+G88+(8-H88))/3)</f>
        <v/>
      </c>
      <c r="P88" s="13" t="str">
        <f aca="false">IF(OR(I88="",M88=""),"",I88/M88)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12" t="str">
        <f aca="false">IF(E89="","",IF(E89="A",1,IF(OR(AND(B89="ABC",E89="B"),AND(B89="ACB",E89="C")),2,3)))</f>
        <v/>
      </c>
      <c r="M89" s="12" t="str">
        <f aca="false">IF(E89="","",IF(SUMIFS(Rounds!$C$2:$C$41,Rounds!$A$2:$A$41,A89,Rounds!$B$2:$B$41,E89)&gt;0,SUMIFS(Rounds!$C$2:$C$41,Rounds!$A$2:$A$41,A89,Rounds!$B$2:$B$41,E89),IF(E89="A",120,180)))</f>
        <v/>
      </c>
      <c r="N89" s="12" t="str">
        <f aca="false">IF(E89="","",IF(J89="",M89,J89))</f>
        <v/>
      </c>
      <c r="O89" s="13" t="str">
        <f aca="false">IF(COUNT(F89:H89)&lt;3,"",(F89+G89+(8-H89))/3)</f>
        <v/>
      </c>
      <c r="P89" s="13" t="str">
        <f aca="false">IF(OR(I89="",M89=""),"",I89/M89)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12" t="str">
        <f aca="false">IF(E90="","",IF(E90="A",1,IF(OR(AND(B90="ABC",E90="B"),AND(B90="ACB",E90="C")),2,3)))</f>
        <v/>
      </c>
      <c r="M90" s="12" t="str">
        <f aca="false">IF(E90="","",IF(SUMIFS(Rounds!$C$2:$C$41,Rounds!$A$2:$A$41,A90,Rounds!$B$2:$B$41,E90)&gt;0,SUMIFS(Rounds!$C$2:$C$41,Rounds!$A$2:$A$41,A90,Rounds!$B$2:$B$41,E90),IF(E90="A",120,180)))</f>
        <v/>
      </c>
      <c r="N90" s="12" t="str">
        <f aca="false">IF(E90="","",IF(J90="",M90,J90))</f>
        <v/>
      </c>
      <c r="O90" s="13" t="str">
        <f aca="false">IF(COUNT(F90:H90)&lt;3,"",(F90+G90+(8-H90))/3)</f>
        <v/>
      </c>
      <c r="P90" s="13" t="str">
        <f aca="false">IF(OR(I90="",M90=""),"",I90/M90)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12" t="str">
        <f aca="false">IF(E91="","",IF(E91="A",1,IF(OR(AND(B91="ABC",E91="B"),AND(B91="ACB",E91="C")),2,3)))</f>
        <v/>
      </c>
      <c r="M91" s="12" t="str">
        <f aca="false">IF(E91="","",IF(SUMIFS(Rounds!$C$2:$C$41,Rounds!$A$2:$A$41,A91,Rounds!$B$2:$B$41,E91)&gt;0,SUMIFS(Rounds!$C$2:$C$41,Rounds!$A$2:$A$41,A91,Rounds!$B$2:$B$41,E91),IF(E91="A",120,180)))</f>
        <v/>
      </c>
      <c r="N91" s="12" t="str">
        <f aca="false">IF(E91="","",IF(J91="",M91,J91))</f>
        <v/>
      </c>
      <c r="O91" s="13" t="str">
        <f aca="false">IF(COUNT(F91:H91)&lt;3,"",(F91+G91+(8-H91))/3)</f>
        <v/>
      </c>
      <c r="P91" s="13" t="str">
        <f aca="false">IF(OR(I91="",M91=""),"",I91/M91)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12" t="str">
        <f aca="false">IF(E92="","",IF(E92="A",1,IF(OR(AND(B92="ABC",E92="B"),AND(B92="ACB",E92="C")),2,3)))</f>
        <v/>
      </c>
      <c r="M92" s="12" t="str">
        <f aca="false">IF(E92="","",IF(SUMIFS(Rounds!$C$2:$C$41,Rounds!$A$2:$A$41,A92,Rounds!$B$2:$B$41,E92)&gt;0,SUMIFS(Rounds!$C$2:$C$41,Rounds!$A$2:$A$41,A92,Rounds!$B$2:$B$41,E92),IF(E92="A",120,180)))</f>
        <v/>
      </c>
      <c r="N92" s="12" t="str">
        <f aca="false">IF(E92="","",IF(J92="",M92,J92))</f>
        <v/>
      </c>
      <c r="O92" s="13" t="str">
        <f aca="false">IF(COUNT(F92:H92)&lt;3,"",(F92+G92+(8-H92))/3)</f>
        <v/>
      </c>
      <c r="P92" s="13" t="str">
        <f aca="false">IF(OR(I92="",M92=""),"",I92/M92)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12" t="str">
        <f aca="false">IF(E93="","",IF(E93="A",1,IF(OR(AND(B93="ABC",E93="B"),AND(B93="ACB",E93="C")),2,3)))</f>
        <v/>
      </c>
      <c r="M93" s="12" t="str">
        <f aca="false">IF(E93="","",IF(SUMIFS(Rounds!$C$2:$C$41,Rounds!$A$2:$A$41,A93,Rounds!$B$2:$B$41,E93)&gt;0,SUMIFS(Rounds!$C$2:$C$41,Rounds!$A$2:$A$41,A93,Rounds!$B$2:$B$41,E93),IF(E93="A",120,180)))</f>
        <v/>
      </c>
      <c r="N93" s="12" t="str">
        <f aca="false">IF(E93="","",IF(J93="",M93,J93))</f>
        <v/>
      </c>
      <c r="O93" s="13" t="str">
        <f aca="false">IF(COUNT(F93:H93)&lt;3,"",(F93+G93+(8-H93))/3)</f>
        <v/>
      </c>
      <c r="P93" s="13" t="str">
        <f aca="false">IF(OR(I93="",M93=""),"",I93/M93)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12" t="str">
        <f aca="false">IF(E94="","",IF(E94="A",1,IF(OR(AND(B94="ABC",E94="B"),AND(B94="ACB",E94="C")),2,3)))</f>
        <v/>
      </c>
      <c r="M94" s="12" t="str">
        <f aca="false">IF(E94="","",IF(SUMIFS(Rounds!$C$2:$C$41,Rounds!$A$2:$A$41,A94,Rounds!$B$2:$B$41,E94)&gt;0,SUMIFS(Rounds!$C$2:$C$41,Rounds!$A$2:$A$41,A94,Rounds!$B$2:$B$41,E94),IF(E94="A",120,180)))</f>
        <v/>
      </c>
      <c r="N94" s="12" t="str">
        <f aca="false">IF(E94="","",IF(J94="",M94,J94))</f>
        <v/>
      </c>
      <c r="O94" s="13" t="str">
        <f aca="false">IF(COUNT(F94:H94)&lt;3,"",(F94+G94+(8-H94))/3)</f>
        <v/>
      </c>
      <c r="P94" s="13" t="str">
        <f aca="false">IF(OR(I94="",M94=""),"",I94/M94)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12" t="str">
        <f aca="false">IF(E95="","",IF(E95="A",1,IF(OR(AND(B95="ABC",E95="B"),AND(B95="ACB",E95="C")),2,3)))</f>
        <v/>
      </c>
      <c r="M95" s="12" t="str">
        <f aca="false">IF(E95="","",IF(SUMIFS(Rounds!$C$2:$C$41,Rounds!$A$2:$A$41,A95,Rounds!$B$2:$B$41,E95)&gt;0,SUMIFS(Rounds!$C$2:$C$41,Rounds!$A$2:$A$41,A95,Rounds!$B$2:$B$41,E95),IF(E95="A",120,180)))</f>
        <v/>
      </c>
      <c r="N95" s="12" t="str">
        <f aca="false">IF(E95="","",IF(J95="",M95,J95))</f>
        <v/>
      </c>
      <c r="O95" s="13" t="str">
        <f aca="false">IF(COUNT(F95:H95)&lt;3,"",(F95+G95+(8-H95))/3)</f>
        <v/>
      </c>
      <c r="P95" s="13" t="str">
        <f aca="false">IF(OR(I95="",M95=""),"",I95/M95)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12" t="str">
        <f aca="false">IF(E96="","",IF(E96="A",1,IF(OR(AND(B96="ABC",E96="B"),AND(B96="ACB",E96="C")),2,3)))</f>
        <v/>
      </c>
      <c r="M96" s="12" t="str">
        <f aca="false">IF(E96="","",IF(SUMIFS(Rounds!$C$2:$C$41,Rounds!$A$2:$A$41,A96,Rounds!$B$2:$B$41,E96)&gt;0,SUMIFS(Rounds!$C$2:$C$41,Rounds!$A$2:$A$41,A96,Rounds!$B$2:$B$41,E96),IF(E96="A",120,180)))</f>
        <v/>
      </c>
      <c r="N96" s="12" t="str">
        <f aca="false">IF(E96="","",IF(J96="",M96,J96))</f>
        <v/>
      </c>
      <c r="O96" s="13" t="str">
        <f aca="false">IF(COUNT(F96:H96)&lt;3,"",(F96+G96+(8-H96))/3)</f>
        <v/>
      </c>
      <c r="P96" s="13" t="str">
        <f aca="false">IF(OR(I96="",M96=""),"",I96/M96)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12" t="str">
        <f aca="false">IF(E97="","",IF(E97="A",1,IF(OR(AND(B97="ABC",E97="B"),AND(B97="ACB",E97="C")),2,3)))</f>
        <v/>
      </c>
      <c r="M97" s="12" t="str">
        <f aca="false">IF(E97="","",IF(SUMIFS(Rounds!$C$2:$C$41,Rounds!$A$2:$A$41,A97,Rounds!$B$2:$B$41,E97)&gt;0,SUMIFS(Rounds!$C$2:$C$41,Rounds!$A$2:$A$41,A97,Rounds!$B$2:$B$41,E97),IF(E97="A",120,180)))</f>
        <v/>
      </c>
      <c r="N97" s="12" t="str">
        <f aca="false">IF(E97="","",IF(J97="",M97,J97))</f>
        <v/>
      </c>
      <c r="O97" s="13" t="str">
        <f aca="false">IF(COUNT(F97:H97)&lt;3,"",(F97+G97+(8-H97))/3)</f>
        <v/>
      </c>
      <c r="P97" s="13" t="str">
        <f aca="false">IF(OR(I97="",M97=""),"",I97/M97)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12" t="str">
        <f aca="false">IF(E98="","",IF(E98="A",1,IF(OR(AND(B98="ABC",E98="B"),AND(B98="ACB",E98="C")),2,3)))</f>
        <v/>
      </c>
      <c r="M98" s="12" t="str">
        <f aca="false">IF(E98="","",IF(SUMIFS(Rounds!$C$2:$C$41,Rounds!$A$2:$A$41,A98,Rounds!$B$2:$B$41,E98)&gt;0,SUMIFS(Rounds!$C$2:$C$41,Rounds!$A$2:$A$41,A98,Rounds!$B$2:$B$41,E98),IF(E98="A",120,180)))</f>
        <v/>
      </c>
      <c r="N98" s="12" t="str">
        <f aca="false">IF(E98="","",IF(J98="",M98,J98))</f>
        <v/>
      </c>
      <c r="O98" s="13" t="str">
        <f aca="false">IF(COUNT(F98:H98)&lt;3,"",(F98+G98+(8-H98))/3)</f>
        <v/>
      </c>
      <c r="P98" s="13" t="str">
        <f aca="false">IF(OR(I98="",M98=""),"",I98/M98)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12" t="str">
        <f aca="false">IF(E99="","",IF(E99="A",1,IF(OR(AND(B99="ABC",E99="B"),AND(B99="ACB",E99="C")),2,3)))</f>
        <v/>
      </c>
      <c r="M99" s="12" t="str">
        <f aca="false">IF(E99="","",IF(SUMIFS(Rounds!$C$2:$C$41,Rounds!$A$2:$A$41,A99,Rounds!$B$2:$B$41,E99)&gt;0,SUMIFS(Rounds!$C$2:$C$41,Rounds!$A$2:$A$41,A99,Rounds!$B$2:$B$41,E99),IF(E99="A",120,180)))</f>
        <v/>
      </c>
      <c r="N99" s="12" t="str">
        <f aca="false">IF(E99="","",IF(J99="",M99,J99))</f>
        <v/>
      </c>
      <c r="O99" s="13" t="str">
        <f aca="false">IF(COUNT(F99:H99)&lt;3,"",(F99+G99+(8-H99))/3)</f>
        <v/>
      </c>
      <c r="P99" s="13" t="str">
        <f aca="false">IF(OR(I99="",M99=""),"",I99/M99)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12" t="str">
        <f aca="false">IF(E100="","",IF(E100="A",1,IF(OR(AND(B100="ABC",E100="B"),AND(B100="ACB",E100="C")),2,3)))</f>
        <v/>
      </c>
      <c r="M100" s="12" t="str">
        <f aca="false">IF(E100="","",IF(SUMIFS(Rounds!$C$2:$C$41,Rounds!$A$2:$A$41,A100,Rounds!$B$2:$B$41,E100)&gt;0,SUMIFS(Rounds!$C$2:$C$41,Rounds!$A$2:$A$41,A100,Rounds!$B$2:$B$41,E100),IF(E100="A",120,180)))</f>
        <v/>
      </c>
      <c r="N100" s="12" t="str">
        <f aca="false">IF(E100="","",IF(J100="",M100,J100))</f>
        <v/>
      </c>
      <c r="O100" s="13" t="str">
        <f aca="false">IF(COUNT(F100:H100)&lt;3,"",(F100+G100+(8-H100))/3)</f>
        <v/>
      </c>
      <c r="P100" s="13" t="str">
        <f aca="false">IF(OR(I100="",M100=""),"",I100/M100)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12" t="str">
        <f aca="false">IF(E101="","",IF(E101="A",1,IF(OR(AND(B101="ABC",E101="B"),AND(B101="ACB",E101="C")),2,3)))</f>
        <v/>
      </c>
      <c r="M101" s="12" t="str">
        <f aca="false">IF(E101="","",IF(SUMIFS(Rounds!$C$2:$C$41,Rounds!$A$2:$A$41,A101,Rounds!$B$2:$B$41,E101)&gt;0,SUMIFS(Rounds!$C$2:$C$41,Rounds!$A$2:$A$41,A101,Rounds!$B$2:$B$41,E101),IF(E101="A",120,180)))</f>
        <v/>
      </c>
      <c r="N101" s="12" t="str">
        <f aca="false">IF(E101="","",IF(J101="",M101,J101))</f>
        <v/>
      </c>
      <c r="O101" s="13" t="str">
        <f aca="false">IF(COUNT(F101:H101)&lt;3,"",(F101+G101+(8-H101))/3)</f>
        <v/>
      </c>
      <c r="P101" s="13" t="str">
        <f aca="false">IF(OR(I101="",M101=""),"",I101/M101)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12" t="str">
        <f aca="false">IF(E102="","",IF(E102="A",1,IF(OR(AND(B102="ABC",E102="B"),AND(B102="ACB",E102="C")),2,3)))</f>
        <v/>
      </c>
      <c r="M102" s="12" t="str">
        <f aca="false">IF(E102="","",IF(SUMIFS(Rounds!$C$2:$C$41,Rounds!$A$2:$A$41,A102,Rounds!$B$2:$B$41,E102)&gt;0,SUMIFS(Rounds!$C$2:$C$41,Rounds!$A$2:$A$41,A102,Rounds!$B$2:$B$41,E102),IF(E102="A",120,180)))</f>
        <v/>
      </c>
      <c r="N102" s="12" t="str">
        <f aca="false">IF(E102="","",IF(J102="",M102,J102))</f>
        <v/>
      </c>
      <c r="O102" s="13" t="str">
        <f aca="false">IF(COUNT(F102:H102)&lt;3,"",(F102+G102+(8-H102))/3)</f>
        <v/>
      </c>
      <c r="P102" s="13" t="str">
        <f aca="false">IF(OR(I102="",M102=""),"",I102/M102)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12" t="str">
        <f aca="false">IF(E103="","",IF(E103="A",1,IF(OR(AND(B103="ABC",E103="B"),AND(B103="ACB",E103="C")),2,3)))</f>
        <v/>
      </c>
      <c r="M103" s="12" t="str">
        <f aca="false">IF(E103="","",IF(SUMIFS(Rounds!$C$2:$C$41,Rounds!$A$2:$A$41,A103,Rounds!$B$2:$B$41,E103)&gt;0,SUMIFS(Rounds!$C$2:$C$41,Rounds!$A$2:$A$41,A103,Rounds!$B$2:$B$41,E103),IF(E103="A",120,180)))</f>
        <v/>
      </c>
      <c r="N103" s="12" t="str">
        <f aca="false">IF(E103="","",IF(J103="",M103,J103))</f>
        <v/>
      </c>
      <c r="O103" s="13" t="str">
        <f aca="false">IF(COUNT(F103:H103)&lt;3,"",(F103+G103+(8-H103))/3)</f>
        <v/>
      </c>
      <c r="P103" s="13" t="str">
        <f aca="false">IF(OR(I103="",M103=""),"",I103/M103)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12" t="str">
        <f aca="false">IF(E104="","",IF(E104="A",1,IF(OR(AND(B104="ABC",E104="B"),AND(B104="ACB",E104="C")),2,3)))</f>
        <v/>
      </c>
      <c r="M104" s="12" t="str">
        <f aca="false">IF(E104="","",IF(SUMIFS(Rounds!$C$2:$C$41,Rounds!$A$2:$A$41,A104,Rounds!$B$2:$B$41,E104)&gt;0,SUMIFS(Rounds!$C$2:$C$41,Rounds!$A$2:$A$41,A104,Rounds!$B$2:$B$41,E104),IF(E104="A",120,180)))</f>
        <v/>
      </c>
      <c r="N104" s="12" t="str">
        <f aca="false">IF(E104="","",IF(J104="",M104,J104))</f>
        <v/>
      </c>
      <c r="O104" s="13" t="str">
        <f aca="false">IF(COUNT(F104:H104)&lt;3,"",(F104+G104+(8-H104))/3)</f>
        <v/>
      </c>
      <c r="P104" s="13" t="str">
        <f aca="false">IF(OR(I104="",M104=""),"",I104/M104)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12" t="str">
        <f aca="false">IF(E105="","",IF(E105="A",1,IF(OR(AND(B105="ABC",E105="B"),AND(B105="ACB",E105="C")),2,3)))</f>
        <v/>
      </c>
      <c r="M105" s="12" t="str">
        <f aca="false">IF(E105="","",IF(SUMIFS(Rounds!$C$2:$C$41,Rounds!$A$2:$A$41,A105,Rounds!$B$2:$B$41,E105)&gt;0,SUMIFS(Rounds!$C$2:$C$41,Rounds!$A$2:$A$41,A105,Rounds!$B$2:$B$41,E105),IF(E105="A",120,180)))</f>
        <v/>
      </c>
      <c r="N105" s="12" t="str">
        <f aca="false">IF(E105="","",IF(J105="",M105,J105))</f>
        <v/>
      </c>
      <c r="O105" s="13" t="str">
        <f aca="false">IF(COUNT(F105:H105)&lt;3,"",(F105+G105+(8-H105))/3)</f>
        <v/>
      </c>
      <c r="P105" s="13" t="str">
        <f aca="false">IF(OR(I105="",M105=""),"",I105/M105)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12" t="str">
        <f aca="false">IF(E106="","",IF(E106="A",1,IF(OR(AND(B106="ABC",E106="B"),AND(B106="ACB",E106="C")),2,3)))</f>
        <v/>
      </c>
      <c r="M106" s="12" t="str">
        <f aca="false">IF(E106="","",IF(SUMIFS(Rounds!$C$2:$C$41,Rounds!$A$2:$A$41,A106,Rounds!$B$2:$B$41,E106)&gt;0,SUMIFS(Rounds!$C$2:$C$41,Rounds!$A$2:$A$41,A106,Rounds!$B$2:$B$41,E106),IF(E106="A",120,180)))</f>
        <v/>
      </c>
      <c r="N106" s="12" t="str">
        <f aca="false">IF(E106="","",IF(J106="",M106,J106))</f>
        <v/>
      </c>
      <c r="O106" s="13" t="str">
        <f aca="false">IF(COUNT(F106:H106)&lt;3,"",(F106+G106+(8-H106))/3)</f>
        <v/>
      </c>
      <c r="P106" s="13" t="str">
        <f aca="false">IF(OR(I106="",M106=""),"",I106/M106)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12" t="str">
        <f aca="false">IF(E107="","",IF(E107="A",1,IF(OR(AND(B107="ABC",E107="B"),AND(B107="ACB",E107="C")),2,3)))</f>
        <v/>
      </c>
      <c r="M107" s="12" t="str">
        <f aca="false">IF(E107="","",IF(SUMIFS(Rounds!$C$2:$C$41,Rounds!$A$2:$A$41,A107,Rounds!$B$2:$B$41,E107)&gt;0,SUMIFS(Rounds!$C$2:$C$41,Rounds!$A$2:$A$41,A107,Rounds!$B$2:$B$41,E107),IF(E107="A",120,180)))</f>
        <v/>
      </c>
      <c r="N107" s="12" t="str">
        <f aca="false">IF(E107="","",IF(J107="",M107,J107))</f>
        <v/>
      </c>
      <c r="O107" s="13" t="str">
        <f aca="false">IF(COUNT(F107:H107)&lt;3,"",(F107+G107+(8-H107))/3)</f>
        <v/>
      </c>
      <c r="P107" s="13" t="str">
        <f aca="false">IF(OR(I107="",M107=""),"",I107/M107)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12" t="str">
        <f aca="false">IF(E108="","",IF(E108="A",1,IF(OR(AND(B108="ABC",E108="B"),AND(B108="ACB",E108="C")),2,3)))</f>
        <v/>
      </c>
      <c r="M108" s="12" t="str">
        <f aca="false">IF(E108="","",IF(SUMIFS(Rounds!$C$2:$C$41,Rounds!$A$2:$A$41,A108,Rounds!$B$2:$B$41,E108)&gt;0,SUMIFS(Rounds!$C$2:$C$41,Rounds!$A$2:$A$41,A108,Rounds!$B$2:$B$41,E108),IF(E108="A",120,180)))</f>
        <v/>
      </c>
      <c r="N108" s="12" t="str">
        <f aca="false">IF(E108="","",IF(J108="",M108,J108))</f>
        <v/>
      </c>
      <c r="O108" s="13" t="str">
        <f aca="false">IF(COUNT(F108:H108)&lt;3,"",(F108+G108+(8-H108))/3)</f>
        <v/>
      </c>
      <c r="P108" s="13" t="str">
        <f aca="false">IF(OR(I108="",M108=""),"",I108/M108)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12" t="str">
        <f aca="false">IF(E109="","",IF(E109="A",1,IF(OR(AND(B109="ABC",E109="B"),AND(B109="ACB",E109="C")),2,3)))</f>
        <v/>
      </c>
      <c r="M109" s="12" t="str">
        <f aca="false">IF(E109="","",IF(SUMIFS(Rounds!$C$2:$C$41,Rounds!$A$2:$A$41,A109,Rounds!$B$2:$B$41,E109)&gt;0,SUMIFS(Rounds!$C$2:$C$41,Rounds!$A$2:$A$41,A109,Rounds!$B$2:$B$41,E109),IF(E109="A",120,180)))</f>
        <v/>
      </c>
      <c r="N109" s="12" t="str">
        <f aca="false">IF(E109="","",IF(J109="",M109,J109))</f>
        <v/>
      </c>
      <c r="O109" s="13" t="str">
        <f aca="false">IF(COUNT(F109:H109)&lt;3,"",(F109+G109+(8-H109))/3)</f>
        <v/>
      </c>
      <c r="P109" s="13" t="str">
        <f aca="false">IF(OR(I109="",M109=""),"",I109/M109)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12" t="str">
        <f aca="false">IF(E110="","",IF(E110="A",1,IF(OR(AND(B110="ABC",E110="B"),AND(B110="ACB",E110="C")),2,3)))</f>
        <v/>
      </c>
      <c r="M110" s="12" t="str">
        <f aca="false">IF(E110="","",IF(SUMIFS(Rounds!$C$2:$C$41,Rounds!$A$2:$A$41,A110,Rounds!$B$2:$B$41,E110)&gt;0,SUMIFS(Rounds!$C$2:$C$41,Rounds!$A$2:$A$41,A110,Rounds!$B$2:$B$41,E110),IF(E110="A",120,180)))</f>
        <v/>
      </c>
      <c r="N110" s="12" t="str">
        <f aca="false">IF(E110="","",IF(J110="",M110,J110))</f>
        <v/>
      </c>
      <c r="O110" s="13" t="str">
        <f aca="false">IF(COUNT(F110:H110)&lt;3,"",(F110+G110+(8-H110))/3)</f>
        <v/>
      </c>
      <c r="P110" s="13" t="str">
        <f aca="false">IF(OR(I110="",M110=""),"",I110/M110)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12" t="str">
        <f aca="false">IF(E111="","",IF(E111="A",1,IF(OR(AND(B111="ABC",E111="B"),AND(B111="ACB",E111="C")),2,3)))</f>
        <v/>
      </c>
      <c r="M111" s="12" t="str">
        <f aca="false">IF(E111="","",IF(SUMIFS(Rounds!$C$2:$C$41,Rounds!$A$2:$A$41,A111,Rounds!$B$2:$B$41,E111)&gt;0,SUMIFS(Rounds!$C$2:$C$41,Rounds!$A$2:$A$41,A111,Rounds!$B$2:$B$41,E111),IF(E111="A",120,180)))</f>
        <v/>
      </c>
      <c r="N111" s="12" t="str">
        <f aca="false">IF(E111="","",IF(J111="",M111,J111))</f>
        <v/>
      </c>
      <c r="O111" s="13" t="str">
        <f aca="false">IF(COUNT(F111:H111)&lt;3,"",(F111+G111+(8-H111))/3)</f>
        <v/>
      </c>
      <c r="P111" s="13" t="str">
        <f aca="false">IF(OR(I111="",M111=""),"",I111/M111)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12" t="str">
        <f aca="false">IF(E112="","",IF(E112="A",1,IF(OR(AND(B112="ABC",E112="B"),AND(B112="ACB",E112="C")),2,3)))</f>
        <v/>
      </c>
      <c r="M112" s="12" t="str">
        <f aca="false">IF(E112="","",IF(SUMIFS(Rounds!$C$2:$C$41,Rounds!$A$2:$A$41,A112,Rounds!$B$2:$B$41,E112)&gt;0,SUMIFS(Rounds!$C$2:$C$41,Rounds!$A$2:$A$41,A112,Rounds!$B$2:$B$41,E112),IF(E112="A",120,180)))</f>
        <v/>
      </c>
      <c r="N112" s="12" t="str">
        <f aca="false">IF(E112="","",IF(J112="",M112,J112))</f>
        <v/>
      </c>
      <c r="O112" s="13" t="str">
        <f aca="false">IF(COUNT(F112:H112)&lt;3,"",(F112+G112+(8-H112))/3)</f>
        <v/>
      </c>
      <c r="P112" s="13" t="str">
        <f aca="false">IF(OR(I112="",M112=""),"",I112/M112)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12" t="str">
        <f aca="false">IF(E113="","",IF(E113="A",1,IF(OR(AND(B113="ABC",E113="B"),AND(B113="ACB",E113="C")),2,3)))</f>
        <v/>
      </c>
      <c r="M113" s="12" t="str">
        <f aca="false">IF(E113="","",IF(SUMIFS(Rounds!$C$2:$C$41,Rounds!$A$2:$A$41,A113,Rounds!$B$2:$B$41,E113)&gt;0,SUMIFS(Rounds!$C$2:$C$41,Rounds!$A$2:$A$41,A113,Rounds!$B$2:$B$41,E113),IF(E113="A",120,180)))</f>
        <v/>
      </c>
      <c r="N113" s="12" t="str">
        <f aca="false">IF(E113="","",IF(J113="",M113,J113))</f>
        <v/>
      </c>
      <c r="O113" s="13" t="str">
        <f aca="false">IF(COUNT(F113:H113)&lt;3,"",(F113+G113+(8-H113))/3)</f>
        <v/>
      </c>
      <c r="P113" s="13" t="str">
        <f aca="false">IF(OR(I113="",M113=""),"",I113/M113)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12" t="str">
        <f aca="false">IF(E114="","",IF(E114="A",1,IF(OR(AND(B114="ABC",E114="B"),AND(B114="ACB",E114="C")),2,3)))</f>
        <v/>
      </c>
      <c r="M114" s="12" t="str">
        <f aca="false">IF(E114="","",IF(SUMIFS(Rounds!$C$2:$C$41,Rounds!$A$2:$A$41,A114,Rounds!$B$2:$B$41,E114)&gt;0,SUMIFS(Rounds!$C$2:$C$41,Rounds!$A$2:$A$41,A114,Rounds!$B$2:$B$41,E114),IF(E114="A",120,180)))</f>
        <v/>
      </c>
      <c r="N114" s="12" t="str">
        <f aca="false">IF(E114="","",IF(J114="",M114,J114))</f>
        <v/>
      </c>
      <c r="O114" s="13" t="str">
        <f aca="false">IF(COUNT(F114:H114)&lt;3,"",(F114+G114+(8-H114))/3)</f>
        <v/>
      </c>
      <c r="P114" s="13" t="str">
        <f aca="false">IF(OR(I114="",M114=""),"",I114/M114)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12" t="str">
        <f aca="false">IF(E115="","",IF(E115="A",1,IF(OR(AND(B115="ABC",E115="B"),AND(B115="ACB",E115="C")),2,3)))</f>
        <v/>
      </c>
      <c r="M115" s="12" t="str">
        <f aca="false">IF(E115="","",IF(SUMIFS(Rounds!$C$2:$C$41,Rounds!$A$2:$A$41,A115,Rounds!$B$2:$B$41,E115)&gt;0,SUMIFS(Rounds!$C$2:$C$41,Rounds!$A$2:$A$41,A115,Rounds!$B$2:$B$41,E115),IF(E115="A",120,180)))</f>
        <v/>
      </c>
      <c r="N115" s="12" t="str">
        <f aca="false">IF(E115="","",IF(J115="",M115,J115))</f>
        <v/>
      </c>
      <c r="O115" s="13" t="str">
        <f aca="false">IF(COUNT(F115:H115)&lt;3,"",(F115+G115+(8-H115))/3)</f>
        <v/>
      </c>
      <c r="P115" s="13" t="str">
        <f aca="false">IF(OR(I115="",M115=""),"",I115/M115)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12" t="str">
        <f aca="false">IF(E116="","",IF(E116="A",1,IF(OR(AND(B116="ABC",E116="B"),AND(B116="ACB",E116="C")),2,3)))</f>
        <v/>
      </c>
      <c r="M116" s="12" t="str">
        <f aca="false">IF(E116="","",IF(SUMIFS(Rounds!$C$2:$C$41,Rounds!$A$2:$A$41,A116,Rounds!$B$2:$B$41,E116)&gt;0,SUMIFS(Rounds!$C$2:$C$41,Rounds!$A$2:$A$41,A116,Rounds!$B$2:$B$41,E116),IF(E116="A",120,180)))</f>
        <v/>
      </c>
      <c r="N116" s="12" t="str">
        <f aca="false">IF(E116="","",IF(J116="",M116,J116))</f>
        <v/>
      </c>
      <c r="O116" s="13" t="str">
        <f aca="false">IF(COUNT(F116:H116)&lt;3,"",(F116+G116+(8-H116))/3)</f>
        <v/>
      </c>
      <c r="P116" s="13" t="str">
        <f aca="false">IF(OR(I116="",M116=""),"",I116/M116)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12" t="str">
        <f aca="false">IF(E117="","",IF(E117="A",1,IF(OR(AND(B117="ABC",E117="B"),AND(B117="ACB",E117="C")),2,3)))</f>
        <v/>
      </c>
      <c r="M117" s="12" t="str">
        <f aca="false">IF(E117="","",IF(SUMIFS(Rounds!$C$2:$C$41,Rounds!$A$2:$A$41,A117,Rounds!$B$2:$B$41,E117)&gt;0,SUMIFS(Rounds!$C$2:$C$41,Rounds!$A$2:$A$41,A117,Rounds!$B$2:$B$41,E117),IF(E117="A",120,180)))</f>
        <v/>
      </c>
      <c r="N117" s="12" t="str">
        <f aca="false">IF(E117="","",IF(J117="",M117,J117))</f>
        <v/>
      </c>
      <c r="O117" s="13" t="str">
        <f aca="false">IF(COUNT(F117:H117)&lt;3,"",(F117+G117+(8-H117))/3)</f>
        <v/>
      </c>
      <c r="P117" s="13" t="str">
        <f aca="false">IF(OR(I117="",M117=""),"",I117/M117)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12" t="str">
        <f aca="false">IF(E118="","",IF(E118="A",1,IF(OR(AND(B118="ABC",E118="B"),AND(B118="ACB",E118="C")),2,3)))</f>
        <v/>
      </c>
      <c r="M118" s="12" t="str">
        <f aca="false">IF(E118="","",IF(SUMIFS(Rounds!$C$2:$C$41,Rounds!$A$2:$A$41,A118,Rounds!$B$2:$B$41,E118)&gt;0,SUMIFS(Rounds!$C$2:$C$41,Rounds!$A$2:$A$41,A118,Rounds!$B$2:$B$41,E118),IF(E118="A",120,180)))</f>
        <v/>
      </c>
      <c r="N118" s="12" t="str">
        <f aca="false">IF(E118="","",IF(J118="",M118,J118))</f>
        <v/>
      </c>
      <c r="O118" s="13" t="str">
        <f aca="false">IF(COUNT(F118:H118)&lt;3,"",(F118+G118+(8-H118))/3)</f>
        <v/>
      </c>
      <c r="P118" s="13" t="str">
        <f aca="false">IF(OR(I118="",M118=""),"",I118/M118)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12" t="str">
        <f aca="false">IF(E119="","",IF(E119="A",1,IF(OR(AND(B119="ABC",E119="B"),AND(B119="ACB",E119="C")),2,3)))</f>
        <v/>
      </c>
      <c r="M119" s="12" t="str">
        <f aca="false">IF(E119="","",IF(SUMIFS(Rounds!$C$2:$C$41,Rounds!$A$2:$A$41,A119,Rounds!$B$2:$B$41,E119)&gt;0,SUMIFS(Rounds!$C$2:$C$41,Rounds!$A$2:$A$41,A119,Rounds!$B$2:$B$41,E119),IF(E119="A",120,180)))</f>
        <v/>
      </c>
      <c r="N119" s="12" t="str">
        <f aca="false">IF(E119="","",IF(J119="",M119,J119))</f>
        <v/>
      </c>
      <c r="O119" s="13" t="str">
        <f aca="false">IF(COUNT(F119:H119)&lt;3,"",(F119+G119+(8-H119))/3)</f>
        <v/>
      </c>
      <c r="P119" s="13" t="str">
        <f aca="false">IF(OR(I119="",M119=""),"",I119/M119)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12" t="str">
        <f aca="false">IF(E120="","",IF(E120="A",1,IF(OR(AND(B120="ABC",E120="B"),AND(B120="ACB",E120="C")),2,3)))</f>
        <v/>
      </c>
      <c r="M120" s="12" t="str">
        <f aca="false">IF(E120="","",IF(SUMIFS(Rounds!$C$2:$C$41,Rounds!$A$2:$A$41,A120,Rounds!$B$2:$B$41,E120)&gt;0,SUMIFS(Rounds!$C$2:$C$41,Rounds!$A$2:$A$41,A120,Rounds!$B$2:$B$41,E120),IF(E120="A",120,180)))</f>
        <v/>
      </c>
      <c r="N120" s="12" t="str">
        <f aca="false">IF(E120="","",IF(J120="",M120,J120))</f>
        <v/>
      </c>
      <c r="O120" s="13" t="str">
        <f aca="false">IF(COUNT(F120:H120)&lt;3,"",(F120+G120+(8-H120))/3)</f>
        <v/>
      </c>
      <c r="P120" s="13" t="str">
        <f aca="false">IF(OR(I120="",M120=""),"",I120/M120)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12" t="str">
        <f aca="false">IF(E121="","",IF(E121="A",1,IF(OR(AND(B121="ABC",E121="B"),AND(B121="ACB",E121="C")),2,3)))</f>
        <v/>
      </c>
      <c r="M121" s="12" t="str">
        <f aca="false">IF(E121="","",IF(SUMIFS(Rounds!$C$2:$C$41,Rounds!$A$2:$A$41,A121,Rounds!$B$2:$B$41,E121)&gt;0,SUMIFS(Rounds!$C$2:$C$41,Rounds!$A$2:$A$41,A121,Rounds!$B$2:$B$41,E121),IF(E121="A",120,180)))</f>
        <v/>
      </c>
      <c r="N121" s="12" t="str">
        <f aca="false">IF(E121="","",IF(J121="",M121,J121))</f>
        <v/>
      </c>
      <c r="O121" s="13" t="str">
        <f aca="false">IF(COUNT(F121:H121)&lt;3,"",(F121+G121+(8-H121))/3)</f>
        <v/>
      </c>
      <c r="P121" s="13" t="str">
        <f aca="false">IF(OR(I121="",M121=""),"",I121/M121)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12" t="str">
        <f aca="false">IF(E122="","",IF(E122="A",1,IF(OR(AND(B122="ABC",E122="B"),AND(B122="ACB",E122="C")),2,3)))</f>
        <v/>
      </c>
      <c r="M122" s="12" t="str">
        <f aca="false">IF(E122="","",IF(SUMIFS(Rounds!$C$2:$C$41,Rounds!$A$2:$A$41,A122,Rounds!$B$2:$B$41,E122)&gt;0,SUMIFS(Rounds!$C$2:$C$41,Rounds!$A$2:$A$41,A122,Rounds!$B$2:$B$41,E122),IF(E122="A",120,180)))</f>
        <v/>
      </c>
      <c r="N122" s="12" t="str">
        <f aca="false">IF(E122="","",IF(J122="",M122,J122))</f>
        <v/>
      </c>
      <c r="O122" s="13" t="str">
        <f aca="false">IF(COUNT(F122:H122)&lt;3,"",(F122+G122+(8-H122))/3)</f>
        <v/>
      </c>
      <c r="P122" s="13" t="str">
        <f aca="false">IF(OR(I122="",M122=""),"",I122/M122)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12" t="str">
        <f aca="false">IF(E123="","",IF(E123="A",1,IF(OR(AND(B123="ABC",E123="B"),AND(B123="ACB",E123="C")),2,3)))</f>
        <v/>
      </c>
      <c r="M123" s="12" t="str">
        <f aca="false">IF(E123="","",IF(SUMIFS(Rounds!$C$2:$C$41,Rounds!$A$2:$A$41,A123,Rounds!$B$2:$B$41,E123)&gt;0,SUMIFS(Rounds!$C$2:$C$41,Rounds!$A$2:$A$41,A123,Rounds!$B$2:$B$41,E123),IF(E123="A",120,180)))</f>
        <v/>
      </c>
      <c r="N123" s="12" t="str">
        <f aca="false">IF(E123="","",IF(J123="",M123,J123))</f>
        <v/>
      </c>
      <c r="O123" s="13" t="str">
        <f aca="false">IF(COUNT(F123:H123)&lt;3,"",(F123+G123+(8-H123))/3)</f>
        <v/>
      </c>
      <c r="P123" s="13" t="str">
        <f aca="false">IF(OR(I123="",M123=""),"",I123/M123)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12" t="str">
        <f aca="false">IF(E124="","",IF(E124="A",1,IF(OR(AND(B124="ABC",E124="B"),AND(B124="ACB",E124="C")),2,3)))</f>
        <v/>
      </c>
      <c r="M124" s="12" t="str">
        <f aca="false">IF(E124="","",IF(SUMIFS(Rounds!$C$2:$C$41,Rounds!$A$2:$A$41,A124,Rounds!$B$2:$B$41,E124)&gt;0,SUMIFS(Rounds!$C$2:$C$41,Rounds!$A$2:$A$41,A124,Rounds!$B$2:$B$41,E124),IF(E124="A",120,180)))</f>
        <v/>
      </c>
      <c r="N124" s="12" t="str">
        <f aca="false">IF(E124="","",IF(J124="",M124,J124))</f>
        <v/>
      </c>
      <c r="O124" s="13" t="str">
        <f aca="false">IF(COUNT(F124:H124)&lt;3,"",(F124+G124+(8-H124))/3)</f>
        <v/>
      </c>
      <c r="P124" s="13" t="str">
        <f aca="false">IF(OR(I124="",M124=""),"",I124/M124)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12" t="str">
        <f aca="false">IF(E125="","",IF(E125="A",1,IF(OR(AND(B125="ABC",E125="B"),AND(B125="ACB",E125="C")),2,3)))</f>
        <v/>
      </c>
      <c r="M125" s="12" t="str">
        <f aca="false">IF(E125="","",IF(SUMIFS(Rounds!$C$2:$C$41,Rounds!$A$2:$A$41,A125,Rounds!$B$2:$B$41,E125)&gt;0,SUMIFS(Rounds!$C$2:$C$41,Rounds!$A$2:$A$41,A125,Rounds!$B$2:$B$41,E125),IF(E125="A",120,180)))</f>
        <v/>
      </c>
      <c r="N125" s="12" t="str">
        <f aca="false">IF(E125="","",IF(J125="",M125,J125))</f>
        <v/>
      </c>
      <c r="O125" s="13" t="str">
        <f aca="false">IF(COUNT(F125:H125)&lt;3,"",(F125+G125+(8-H125))/3)</f>
        <v/>
      </c>
      <c r="P125" s="13" t="str">
        <f aca="false">IF(OR(I125="",M125=""),"",I125/M125)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12" t="str">
        <f aca="false">IF(E126="","",IF(E126="A",1,IF(OR(AND(B126="ABC",E126="B"),AND(B126="ACB",E126="C")),2,3)))</f>
        <v/>
      </c>
      <c r="M126" s="12" t="str">
        <f aca="false">IF(E126="","",IF(SUMIFS(Rounds!$C$2:$C$41,Rounds!$A$2:$A$41,A126,Rounds!$B$2:$B$41,E126)&gt;0,SUMIFS(Rounds!$C$2:$C$41,Rounds!$A$2:$A$41,A126,Rounds!$B$2:$B$41,E126),IF(E126="A",120,180)))</f>
        <v/>
      </c>
      <c r="N126" s="12" t="str">
        <f aca="false">IF(E126="","",IF(J126="",M126,J126))</f>
        <v/>
      </c>
      <c r="O126" s="13" t="str">
        <f aca="false">IF(COUNT(F126:H126)&lt;3,"",(F126+G126+(8-H126))/3)</f>
        <v/>
      </c>
      <c r="P126" s="13" t="str">
        <f aca="false">IF(OR(I126="",M126=""),"",I126/M126)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12" t="str">
        <f aca="false">IF(E127="","",IF(E127="A",1,IF(OR(AND(B127="ABC",E127="B"),AND(B127="ACB",E127="C")),2,3)))</f>
        <v/>
      </c>
      <c r="M127" s="12" t="str">
        <f aca="false">IF(E127="","",IF(SUMIFS(Rounds!$C$2:$C$41,Rounds!$A$2:$A$41,A127,Rounds!$B$2:$B$41,E127)&gt;0,SUMIFS(Rounds!$C$2:$C$41,Rounds!$A$2:$A$41,A127,Rounds!$B$2:$B$41,E127),IF(E127="A",120,180)))</f>
        <v/>
      </c>
      <c r="N127" s="12" t="str">
        <f aca="false">IF(E127="","",IF(J127="",M127,J127))</f>
        <v/>
      </c>
      <c r="O127" s="13" t="str">
        <f aca="false">IF(COUNT(F127:H127)&lt;3,"",(F127+G127+(8-H127))/3)</f>
        <v/>
      </c>
      <c r="P127" s="13" t="str">
        <f aca="false">IF(OR(I127="",M127=""),"",I127/M127)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12" t="str">
        <f aca="false">IF(E128="","",IF(E128="A",1,IF(OR(AND(B128="ABC",E128="B"),AND(B128="ACB",E128="C")),2,3)))</f>
        <v/>
      </c>
      <c r="M128" s="12" t="str">
        <f aca="false">IF(E128="","",IF(SUMIFS(Rounds!$C$2:$C$41,Rounds!$A$2:$A$41,A128,Rounds!$B$2:$B$41,E128)&gt;0,SUMIFS(Rounds!$C$2:$C$41,Rounds!$A$2:$A$41,A128,Rounds!$B$2:$B$41,E128),IF(E128="A",120,180)))</f>
        <v/>
      </c>
      <c r="N128" s="12" t="str">
        <f aca="false">IF(E128="","",IF(J128="",M128,J128))</f>
        <v/>
      </c>
      <c r="O128" s="13" t="str">
        <f aca="false">IF(COUNT(F128:H128)&lt;3,"",(F128+G128+(8-H128))/3)</f>
        <v/>
      </c>
      <c r="P128" s="13" t="str">
        <f aca="false">IF(OR(I128="",M128=""),"",I128/M128)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12" t="str">
        <f aca="false">IF(E129="","",IF(E129="A",1,IF(OR(AND(B129="ABC",E129="B"),AND(B129="ACB",E129="C")),2,3)))</f>
        <v/>
      </c>
      <c r="M129" s="12" t="str">
        <f aca="false">IF(E129="","",IF(SUMIFS(Rounds!$C$2:$C$41,Rounds!$A$2:$A$41,A129,Rounds!$B$2:$B$41,E129)&gt;0,SUMIFS(Rounds!$C$2:$C$41,Rounds!$A$2:$A$41,A129,Rounds!$B$2:$B$41,E129),IF(E129="A",120,180)))</f>
        <v/>
      </c>
      <c r="N129" s="12" t="str">
        <f aca="false">IF(E129="","",IF(J129="",M129,J129))</f>
        <v/>
      </c>
      <c r="O129" s="13" t="str">
        <f aca="false">IF(COUNT(F129:H129)&lt;3,"",(F129+G129+(8-H129))/3)</f>
        <v/>
      </c>
      <c r="P129" s="13" t="str">
        <f aca="false">IF(OR(I129="",M129=""),"",I129/M129)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12" t="str">
        <f aca="false">IF(E130="","",IF(E130="A",1,IF(OR(AND(B130="ABC",E130="B"),AND(B130="ACB",E130="C")),2,3)))</f>
        <v/>
      </c>
      <c r="M130" s="12" t="str">
        <f aca="false">IF(E130="","",IF(SUMIFS(Rounds!$C$2:$C$41,Rounds!$A$2:$A$41,A130,Rounds!$B$2:$B$41,E130)&gt;0,SUMIFS(Rounds!$C$2:$C$41,Rounds!$A$2:$A$41,A130,Rounds!$B$2:$B$41,E130),IF(E130="A",120,180)))</f>
        <v/>
      </c>
      <c r="N130" s="12" t="str">
        <f aca="false">IF(E130="","",IF(J130="",M130,J130))</f>
        <v/>
      </c>
      <c r="O130" s="13" t="str">
        <f aca="false">IF(COUNT(F130:H130)&lt;3,"",(F130+G130+(8-H130))/3)</f>
        <v/>
      </c>
      <c r="P130" s="13" t="str">
        <f aca="false">IF(OR(I130="",M130=""),"",I130/M130)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12" t="str">
        <f aca="false">IF(E131="","",IF(E131="A",1,IF(OR(AND(B131="ABC",E131="B"),AND(B131="ACB",E131="C")),2,3)))</f>
        <v/>
      </c>
      <c r="M131" s="12" t="str">
        <f aca="false">IF(E131="","",IF(SUMIFS(Rounds!$C$2:$C$41,Rounds!$A$2:$A$41,A131,Rounds!$B$2:$B$41,E131)&gt;0,SUMIFS(Rounds!$C$2:$C$41,Rounds!$A$2:$A$41,A131,Rounds!$B$2:$B$41,E131),IF(E131="A",120,180)))</f>
        <v/>
      </c>
      <c r="N131" s="12" t="str">
        <f aca="false">IF(E131="","",IF(J131="",M131,J131))</f>
        <v/>
      </c>
      <c r="O131" s="13" t="str">
        <f aca="false">IF(COUNT(F131:H131)&lt;3,"",(F131+G131+(8-H131))/3)</f>
        <v/>
      </c>
      <c r="P131" s="13" t="str">
        <f aca="false">IF(OR(I131="",M131=""),"",I131/M131)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12" t="str">
        <f aca="false">IF(E132="","",IF(E132="A",1,IF(OR(AND(B132="ABC",E132="B"),AND(B132="ACB",E132="C")),2,3)))</f>
        <v/>
      </c>
      <c r="M132" s="12" t="str">
        <f aca="false">IF(E132="","",IF(SUMIFS(Rounds!$C$2:$C$41,Rounds!$A$2:$A$41,A132,Rounds!$B$2:$B$41,E132)&gt;0,SUMIFS(Rounds!$C$2:$C$41,Rounds!$A$2:$A$41,A132,Rounds!$B$2:$B$41,E132),IF(E132="A",120,180)))</f>
        <v/>
      </c>
      <c r="N132" s="12" t="str">
        <f aca="false">IF(E132="","",IF(J132="",M132,J132))</f>
        <v/>
      </c>
      <c r="O132" s="13" t="str">
        <f aca="false">IF(COUNT(F132:H132)&lt;3,"",(F132+G132+(8-H132))/3)</f>
        <v/>
      </c>
      <c r="P132" s="13" t="str">
        <f aca="false">IF(OR(I132="",M132=""),"",I132/M132)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12" t="str">
        <f aca="false">IF(E133="","",IF(E133="A",1,IF(OR(AND(B133="ABC",E133="B"),AND(B133="ACB",E133="C")),2,3)))</f>
        <v/>
      </c>
      <c r="M133" s="12" t="str">
        <f aca="false">IF(E133="","",IF(SUMIFS(Rounds!$C$2:$C$41,Rounds!$A$2:$A$41,A133,Rounds!$B$2:$B$41,E133)&gt;0,SUMIFS(Rounds!$C$2:$C$41,Rounds!$A$2:$A$41,A133,Rounds!$B$2:$B$41,E133),IF(E133="A",120,180)))</f>
        <v/>
      </c>
      <c r="N133" s="12" t="str">
        <f aca="false">IF(E133="","",IF(J133="",M133,J133))</f>
        <v/>
      </c>
      <c r="O133" s="13" t="str">
        <f aca="false">IF(COUNT(F133:H133)&lt;3,"",(F133+G133+(8-H133))/3)</f>
        <v/>
      </c>
      <c r="P133" s="13" t="str">
        <f aca="false">IF(OR(I133="",M133=""),"",I133/M133)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12" t="str">
        <f aca="false">IF(E134="","",IF(E134="A",1,IF(OR(AND(B134="ABC",E134="B"),AND(B134="ACB",E134="C")),2,3)))</f>
        <v/>
      </c>
      <c r="M134" s="12" t="str">
        <f aca="false">IF(E134="","",IF(SUMIFS(Rounds!$C$2:$C$41,Rounds!$A$2:$A$41,A134,Rounds!$B$2:$B$41,E134)&gt;0,SUMIFS(Rounds!$C$2:$C$41,Rounds!$A$2:$A$41,A134,Rounds!$B$2:$B$41,E134),IF(E134="A",120,180)))</f>
        <v/>
      </c>
      <c r="N134" s="12" t="str">
        <f aca="false">IF(E134="","",IF(J134="",M134,J134))</f>
        <v/>
      </c>
      <c r="O134" s="13" t="str">
        <f aca="false">IF(COUNT(F134:H134)&lt;3,"",(F134+G134+(8-H134))/3)</f>
        <v/>
      </c>
      <c r="P134" s="13" t="str">
        <f aca="false">IF(OR(I134="",M134=""),"",I134/M134)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12" t="str">
        <f aca="false">IF(E135="","",IF(E135="A",1,IF(OR(AND(B135="ABC",E135="B"),AND(B135="ACB",E135="C")),2,3)))</f>
        <v/>
      </c>
      <c r="M135" s="12" t="str">
        <f aca="false">IF(E135="","",IF(SUMIFS(Rounds!$C$2:$C$41,Rounds!$A$2:$A$41,A135,Rounds!$B$2:$B$41,E135)&gt;0,SUMIFS(Rounds!$C$2:$C$41,Rounds!$A$2:$A$41,A135,Rounds!$B$2:$B$41,E135),IF(E135="A",120,180)))</f>
        <v/>
      </c>
      <c r="N135" s="12" t="str">
        <f aca="false">IF(E135="","",IF(J135="",M135,J135))</f>
        <v/>
      </c>
      <c r="O135" s="13" t="str">
        <f aca="false">IF(COUNT(F135:H135)&lt;3,"",(F135+G135+(8-H135))/3)</f>
        <v/>
      </c>
      <c r="P135" s="13" t="str">
        <f aca="false">IF(OR(I135="",M135=""),"",I135/M135)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12" t="str">
        <f aca="false">IF(E136="","",IF(E136="A",1,IF(OR(AND(B136="ABC",E136="B"),AND(B136="ACB",E136="C")),2,3)))</f>
        <v/>
      </c>
      <c r="M136" s="12" t="str">
        <f aca="false">IF(E136="","",IF(SUMIFS(Rounds!$C$2:$C$41,Rounds!$A$2:$A$41,A136,Rounds!$B$2:$B$41,E136)&gt;0,SUMIFS(Rounds!$C$2:$C$41,Rounds!$A$2:$A$41,A136,Rounds!$B$2:$B$41,E136),IF(E136="A",120,180)))</f>
        <v/>
      </c>
      <c r="N136" s="12" t="str">
        <f aca="false">IF(E136="","",IF(J136="",M136,J136))</f>
        <v/>
      </c>
      <c r="O136" s="13" t="str">
        <f aca="false">IF(COUNT(F136:H136)&lt;3,"",(F136+G136+(8-H136))/3)</f>
        <v/>
      </c>
      <c r="P136" s="13" t="str">
        <f aca="false">IF(OR(I136="",M136=""),"",I136/M136)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12" t="str">
        <f aca="false">IF(E137="","",IF(E137="A",1,IF(OR(AND(B137="ABC",E137="B"),AND(B137="ACB",E137="C")),2,3)))</f>
        <v/>
      </c>
      <c r="M137" s="12" t="str">
        <f aca="false">IF(E137="","",IF(SUMIFS(Rounds!$C$2:$C$41,Rounds!$A$2:$A$41,A137,Rounds!$B$2:$B$41,E137)&gt;0,SUMIFS(Rounds!$C$2:$C$41,Rounds!$A$2:$A$41,A137,Rounds!$B$2:$B$41,E137),IF(E137="A",120,180)))</f>
        <v/>
      </c>
      <c r="N137" s="12" t="str">
        <f aca="false">IF(E137="","",IF(J137="",M137,J137))</f>
        <v/>
      </c>
      <c r="O137" s="13" t="str">
        <f aca="false">IF(COUNT(F137:H137)&lt;3,"",(F137+G137+(8-H137))/3)</f>
        <v/>
      </c>
      <c r="P137" s="13" t="str">
        <f aca="false">IF(OR(I137="",M137=""),"",I137/M137)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12" t="str">
        <f aca="false">IF(E138="","",IF(E138="A",1,IF(OR(AND(B138="ABC",E138="B"),AND(B138="ACB",E138="C")),2,3)))</f>
        <v/>
      </c>
      <c r="M138" s="12" t="str">
        <f aca="false">IF(E138="","",IF(SUMIFS(Rounds!$C$2:$C$41,Rounds!$A$2:$A$41,A138,Rounds!$B$2:$B$41,E138)&gt;0,SUMIFS(Rounds!$C$2:$C$41,Rounds!$A$2:$A$41,A138,Rounds!$B$2:$B$41,E138),IF(E138="A",120,180)))</f>
        <v/>
      </c>
      <c r="N138" s="12" t="str">
        <f aca="false">IF(E138="","",IF(J138="",M138,J138))</f>
        <v/>
      </c>
      <c r="O138" s="13" t="str">
        <f aca="false">IF(COUNT(F138:H138)&lt;3,"",(F138+G138+(8-H138))/3)</f>
        <v/>
      </c>
      <c r="P138" s="13" t="str">
        <f aca="false">IF(OR(I138="",M138=""),"",I138/M138)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12" t="str">
        <f aca="false">IF(E139="","",IF(E139="A",1,IF(OR(AND(B139="ABC",E139="B"),AND(B139="ACB",E139="C")),2,3)))</f>
        <v/>
      </c>
      <c r="M139" s="12" t="str">
        <f aca="false">IF(E139="","",IF(SUMIFS(Rounds!$C$2:$C$41,Rounds!$A$2:$A$41,A139,Rounds!$B$2:$B$41,E139)&gt;0,SUMIFS(Rounds!$C$2:$C$41,Rounds!$A$2:$A$41,A139,Rounds!$B$2:$B$41,E139),IF(E139="A",120,180)))</f>
        <v/>
      </c>
      <c r="N139" s="12" t="str">
        <f aca="false">IF(E139="","",IF(J139="",M139,J139))</f>
        <v/>
      </c>
      <c r="O139" s="13" t="str">
        <f aca="false">IF(COUNT(F139:H139)&lt;3,"",(F139+G139+(8-H139))/3)</f>
        <v/>
      </c>
      <c r="P139" s="13" t="str">
        <f aca="false">IF(OR(I139="",M139=""),"",I139/M139)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12" t="str">
        <f aca="false">IF(E140="","",IF(E140="A",1,IF(OR(AND(B140="ABC",E140="B"),AND(B140="ACB",E140="C")),2,3)))</f>
        <v/>
      </c>
      <c r="M140" s="12" t="str">
        <f aca="false">IF(E140="","",IF(SUMIFS(Rounds!$C$2:$C$41,Rounds!$A$2:$A$41,A140,Rounds!$B$2:$B$41,E140)&gt;0,SUMIFS(Rounds!$C$2:$C$41,Rounds!$A$2:$A$41,A140,Rounds!$B$2:$B$41,E140),IF(E140="A",120,180)))</f>
        <v/>
      </c>
      <c r="N140" s="12" t="str">
        <f aca="false">IF(E140="","",IF(J140="",M140,J140))</f>
        <v/>
      </c>
      <c r="O140" s="13" t="str">
        <f aca="false">IF(COUNT(F140:H140)&lt;3,"",(F140+G140+(8-H140))/3)</f>
        <v/>
      </c>
      <c r="P140" s="13" t="str">
        <f aca="false">IF(OR(I140="",M140=""),"",I140/M140)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12" t="str">
        <f aca="false">IF(E141="","",IF(E141="A",1,IF(OR(AND(B141="ABC",E141="B"),AND(B141="ACB",E141="C")),2,3)))</f>
        <v/>
      </c>
      <c r="M141" s="12" t="str">
        <f aca="false">IF(E141="","",IF(SUMIFS(Rounds!$C$2:$C$41,Rounds!$A$2:$A$41,A141,Rounds!$B$2:$B$41,E141)&gt;0,SUMIFS(Rounds!$C$2:$C$41,Rounds!$A$2:$A$41,A141,Rounds!$B$2:$B$41,E141),IF(E141="A",120,180)))</f>
        <v/>
      </c>
      <c r="N141" s="12" t="str">
        <f aca="false">IF(E141="","",IF(J141="",M141,J141))</f>
        <v/>
      </c>
      <c r="O141" s="13" t="str">
        <f aca="false">IF(COUNT(F141:H141)&lt;3,"",(F141+G141+(8-H141))/3)</f>
        <v/>
      </c>
      <c r="P141" s="13" t="str">
        <f aca="false">IF(OR(I141="",M141=""),"",I141/M141)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12" t="str">
        <f aca="false">IF(E142="","",IF(E142="A",1,IF(OR(AND(B142="ABC",E142="B"),AND(B142="ACB",E142="C")),2,3)))</f>
        <v/>
      </c>
      <c r="M142" s="12" t="str">
        <f aca="false">IF(E142="","",IF(SUMIFS(Rounds!$C$2:$C$41,Rounds!$A$2:$A$41,A142,Rounds!$B$2:$B$41,E142)&gt;0,SUMIFS(Rounds!$C$2:$C$41,Rounds!$A$2:$A$41,A142,Rounds!$B$2:$B$41,E142),IF(E142="A",120,180)))</f>
        <v/>
      </c>
      <c r="N142" s="12" t="str">
        <f aca="false">IF(E142="","",IF(J142="",M142,J142))</f>
        <v/>
      </c>
      <c r="O142" s="13" t="str">
        <f aca="false">IF(COUNT(F142:H142)&lt;3,"",(F142+G142+(8-H142))/3)</f>
        <v/>
      </c>
      <c r="P142" s="13" t="str">
        <f aca="false">IF(OR(I142="",M142=""),"",I142/M142)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12" t="str">
        <f aca="false">IF(E143="","",IF(E143="A",1,IF(OR(AND(B143="ABC",E143="B"),AND(B143="ACB",E143="C")),2,3)))</f>
        <v/>
      </c>
      <c r="M143" s="12" t="str">
        <f aca="false">IF(E143="","",IF(SUMIFS(Rounds!$C$2:$C$41,Rounds!$A$2:$A$41,A143,Rounds!$B$2:$B$41,E143)&gt;0,SUMIFS(Rounds!$C$2:$C$41,Rounds!$A$2:$A$41,A143,Rounds!$B$2:$B$41,E143),IF(E143="A",120,180)))</f>
        <v/>
      </c>
      <c r="N143" s="12" t="str">
        <f aca="false">IF(E143="","",IF(J143="",M143,J143))</f>
        <v/>
      </c>
      <c r="O143" s="13" t="str">
        <f aca="false">IF(COUNT(F143:H143)&lt;3,"",(F143+G143+(8-H143))/3)</f>
        <v/>
      </c>
      <c r="P143" s="13" t="str">
        <f aca="false">IF(OR(I143="",M143=""),"",I143/M143)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12" t="str">
        <f aca="false">IF(E144="","",IF(E144="A",1,IF(OR(AND(B144="ABC",E144="B"),AND(B144="ACB",E144="C")),2,3)))</f>
        <v/>
      </c>
      <c r="M144" s="12" t="str">
        <f aca="false">IF(E144="","",IF(SUMIFS(Rounds!$C$2:$C$41,Rounds!$A$2:$A$41,A144,Rounds!$B$2:$B$41,E144)&gt;0,SUMIFS(Rounds!$C$2:$C$41,Rounds!$A$2:$A$41,A144,Rounds!$B$2:$B$41,E144),IF(E144="A",120,180)))</f>
        <v/>
      </c>
      <c r="N144" s="12" t="str">
        <f aca="false">IF(E144="","",IF(J144="",M144,J144))</f>
        <v/>
      </c>
      <c r="O144" s="13" t="str">
        <f aca="false">IF(COUNT(F144:H144)&lt;3,"",(F144+G144+(8-H144))/3)</f>
        <v/>
      </c>
      <c r="P144" s="13" t="str">
        <f aca="false">IF(OR(I144="",M144=""),"",I144/M144)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12" t="str">
        <f aca="false">IF(E145="","",IF(E145="A",1,IF(OR(AND(B145="ABC",E145="B"),AND(B145="ACB",E145="C")),2,3)))</f>
        <v/>
      </c>
      <c r="M145" s="12" t="str">
        <f aca="false">IF(E145="","",IF(SUMIFS(Rounds!$C$2:$C$41,Rounds!$A$2:$A$41,A145,Rounds!$B$2:$B$41,E145)&gt;0,SUMIFS(Rounds!$C$2:$C$41,Rounds!$A$2:$A$41,A145,Rounds!$B$2:$B$41,E145),IF(E145="A",120,180)))</f>
        <v/>
      </c>
      <c r="N145" s="12" t="str">
        <f aca="false">IF(E145="","",IF(J145="",M145,J145))</f>
        <v/>
      </c>
      <c r="O145" s="13" t="str">
        <f aca="false">IF(COUNT(F145:H145)&lt;3,"",(F145+G145+(8-H145))/3)</f>
        <v/>
      </c>
      <c r="P145" s="13" t="str">
        <f aca="false">IF(OR(I145="",M145=""),"",I145/M145)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12" t="str">
        <f aca="false">IF(E146="","",IF(E146="A",1,IF(OR(AND(B146="ABC",E146="B"),AND(B146="ACB",E146="C")),2,3)))</f>
        <v/>
      </c>
      <c r="M146" s="12" t="str">
        <f aca="false">IF(E146="","",IF(SUMIFS(Rounds!$C$2:$C$41,Rounds!$A$2:$A$41,A146,Rounds!$B$2:$B$41,E146)&gt;0,SUMIFS(Rounds!$C$2:$C$41,Rounds!$A$2:$A$41,A146,Rounds!$B$2:$B$41,E146),IF(E146="A",120,180)))</f>
        <v/>
      </c>
      <c r="N146" s="12" t="str">
        <f aca="false">IF(E146="","",IF(J146="",M146,J146))</f>
        <v/>
      </c>
      <c r="O146" s="13" t="str">
        <f aca="false">IF(COUNT(F146:H146)&lt;3,"",(F146+G146+(8-H146))/3)</f>
        <v/>
      </c>
      <c r="P146" s="13" t="str">
        <f aca="false">IF(OR(I146="",M146=""),"",I146/M146)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12" t="str">
        <f aca="false">IF(E147="","",IF(E147="A",1,IF(OR(AND(B147="ABC",E147="B"),AND(B147="ACB",E147="C")),2,3)))</f>
        <v/>
      </c>
      <c r="M147" s="12" t="str">
        <f aca="false">IF(E147="","",IF(SUMIFS(Rounds!$C$2:$C$41,Rounds!$A$2:$A$41,A147,Rounds!$B$2:$B$41,E147)&gt;0,SUMIFS(Rounds!$C$2:$C$41,Rounds!$A$2:$A$41,A147,Rounds!$B$2:$B$41,E147),IF(E147="A",120,180)))</f>
        <v/>
      </c>
      <c r="N147" s="12" t="str">
        <f aca="false">IF(E147="","",IF(J147="",M147,J147))</f>
        <v/>
      </c>
      <c r="O147" s="13" t="str">
        <f aca="false">IF(COUNT(F147:H147)&lt;3,"",(F147+G147+(8-H147))/3)</f>
        <v/>
      </c>
      <c r="P147" s="13" t="str">
        <f aca="false">IF(OR(I147="",M147=""),"",I147/M147)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12" t="str">
        <f aca="false">IF(E148="","",IF(E148="A",1,IF(OR(AND(B148="ABC",E148="B"),AND(B148="ACB",E148="C")),2,3)))</f>
        <v/>
      </c>
      <c r="M148" s="12" t="str">
        <f aca="false">IF(E148="","",IF(SUMIFS(Rounds!$C$2:$C$41,Rounds!$A$2:$A$41,A148,Rounds!$B$2:$B$41,E148)&gt;0,SUMIFS(Rounds!$C$2:$C$41,Rounds!$A$2:$A$41,A148,Rounds!$B$2:$B$41,E148),IF(E148="A",120,180)))</f>
        <v/>
      </c>
      <c r="N148" s="12" t="str">
        <f aca="false">IF(E148="","",IF(J148="",M148,J148))</f>
        <v/>
      </c>
      <c r="O148" s="13" t="str">
        <f aca="false">IF(COUNT(F148:H148)&lt;3,"",(F148+G148+(8-H148))/3)</f>
        <v/>
      </c>
      <c r="P148" s="13" t="str">
        <f aca="false">IF(OR(I148="",M148=""),"",I148/M148)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12" t="str">
        <f aca="false">IF(E149="","",IF(E149="A",1,IF(OR(AND(B149="ABC",E149="B"),AND(B149="ACB",E149="C")),2,3)))</f>
        <v/>
      </c>
      <c r="M149" s="12" t="str">
        <f aca="false">IF(E149="","",IF(SUMIFS(Rounds!$C$2:$C$41,Rounds!$A$2:$A$41,A149,Rounds!$B$2:$B$41,E149)&gt;0,SUMIFS(Rounds!$C$2:$C$41,Rounds!$A$2:$A$41,A149,Rounds!$B$2:$B$41,E149),IF(E149="A",120,180)))</f>
        <v/>
      </c>
      <c r="N149" s="12" t="str">
        <f aca="false">IF(E149="","",IF(J149="",M149,J149))</f>
        <v/>
      </c>
      <c r="O149" s="13" t="str">
        <f aca="false">IF(COUNT(F149:H149)&lt;3,"",(F149+G149+(8-H149))/3)</f>
        <v/>
      </c>
      <c r="P149" s="13" t="str">
        <f aca="false">IF(OR(I149="",M149=""),"",I149/M149)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12" t="str">
        <f aca="false">IF(E150="","",IF(E150="A",1,IF(OR(AND(B150="ABC",E150="B"),AND(B150="ACB",E150="C")),2,3)))</f>
        <v/>
      </c>
      <c r="M150" s="12" t="str">
        <f aca="false">IF(E150="","",IF(SUMIFS(Rounds!$C$2:$C$41,Rounds!$A$2:$A$41,A150,Rounds!$B$2:$B$41,E150)&gt;0,SUMIFS(Rounds!$C$2:$C$41,Rounds!$A$2:$A$41,A150,Rounds!$B$2:$B$41,E150),IF(E150="A",120,180)))</f>
        <v/>
      </c>
      <c r="N150" s="12" t="str">
        <f aca="false">IF(E150="","",IF(J150="",M150,J150))</f>
        <v/>
      </c>
      <c r="O150" s="13" t="str">
        <f aca="false">IF(COUNT(F150:H150)&lt;3,"",(F150+G150+(8-H150))/3)</f>
        <v/>
      </c>
      <c r="P150" s="13" t="str">
        <f aca="false">IF(OR(I150="",M150=""),"",I150/M150)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12" t="str">
        <f aca="false">IF(E151="","",IF(E151="A",1,IF(OR(AND(B151="ABC",E151="B"),AND(B151="ACB",E151="C")),2,3)))</f>
        <v/>
      </c>
      <c r="M151" s="12" t="str">
        <f aca="false">IF(E151="","",IF(SUMIFS(Rounds!$C$2:$C$41,Rounds!$A$2:$A$41,A151,Rounds!$B$2:$B$41,E151)&gt;0,SUMIFS(Rounds!$C$2:$C$41,Rounds!$A$2:$A$41,A151,Rounds!$B$2:$B$41,E151),IF(E151="A",120,180)))</f>
        <v/>
      </c>
      <c r="N151" s="12" t="str">
        <f aca="false">IF(E151="","",IF(J151="",M151,J151))</f>
        <v/>
      </c>
      <c r="O151" s="13" t="str">
        <f aca="false">IF(COUNT(F151:H151)&lt;3,"",(F151+G151+(8-H151))/3)</f>
        <v/>
      </c>
      <c r="P151" s="13" t="str">
        <f aca="false">IF(OR(I151="",M151=""),"",I151/M151)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12" t="str">
        <f aca="false">IF(E152="","",IF(E152="A",1,IF(OR(AND(B152="ABC",E152="B"),AND(B152="ACB",E152="C")),2,3)))</f>
        <v/>
      </c>
      <c r="M152" s="12" t="str">
        <f aca="false">IF(E152="","",IF(SUMIFS(Rounds!$C$2:$C$41,Rounds!$A$2:$A$41,A152,Rounds!$B$2:$B$41,E152)&gt;0,SUMIFS(Rounds!$C$2:$C$41,Rounds!$A$2:$A$41,A152,Rounds!$B$2:$B$41,E152),IF(E152="A",120,180)))</f>
        <v/>
      </c>
      <c r="N152" s="12" t="str">
        <f aca="false">IF(E152="","",IF(J152="",M152,J152))</f>
        <v/>
      </c>
      <c r="O152" s="13" t="str">
        <f aca="false">IF(COUNT(F152:H152)&lt;3,"",(F152+G152+(8-H152))/3)</f>
        <v/>
      </c>
      <c r="P152" s="13" t="str">
        <f aca="false">IF(OR(I152="",M152=""),"",I152/M152)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12" t="str">
        <f aca="false">IF(E153="","",IF(E153="A",1,IF(OR(AND(B153="ABC",E153="B"),AND(B153="ACB",E153="C")),2,3)))</f>
        <v/>
      </c>
      <c r="M153" s="12" t="str">
        <f aca="false">IF(E153="","",IF(SUMIFS(Rounds!$C$2:$C$41,Rounds!$A$2:$A$41,A153,Rounds!$B$2:$B$41,E153)&gt;0,SUMIFS(Rounds!$C$2:$C$41,Rounds!$A$2:$A$41,A153,Rounds!$B$2:$B$41,E153),IF(E153="A",120,180)))</f>
        <v/>
      </c>
      <c r="N153" s="12" t="str">
        <f aca="false">IF(E153="","",IF(J153="",M153,J153))</f>
        <v/>
      </c>
      <c r="O153" s="13" t="str">
        <f aca="false">IF(COUNT(F153:H153)&lt;3,"",(F153+G153+(8-H153))/3)</f>
        <v/>
      </c>
      <c r="P153" s="13" t="str">
        <f aca="false">IF(OR(I153="",M153=""),"",I153/M153)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12" t="str">
        <f aca="false">IF(E154="","",IF(E154="A",1,IF(OR(AND(B154="ABC",E154="B"),AND(B154="ACB",E154="C")),2,3)))</f>
        <v/>
      </c>
      <c r="M154" s="12" t="str">
        <f aca="false">IF(E154="","",IF(SUMIFS(Rounds!$C$2:$C$41,Rounds!$A$2:$A$41,A154,Rounds!$B$2:$B$41,E154)&gt;0,SUMIFS(Rounds!$C$2:$C$41,Rounds!$A$2:$A$41,A154,Rounds!$B$2:$B$41,E154),IF(E154="A",120,180)))</f>
        <v/>
      </c>
      <c r="N154" s="12" t="str">
        <f aca="false">IF(E154="","",IF(J154="",M154,J154))</f>
        <v/>
      </c>
      <c r="O154" s="13" t="str">
        <f aca="false">IF(COUNT(F154:H154)&lt;3,"",(F154+G154+(8-H154))/3)</f>
        <v/>
      </c>
      <c r="P154" s="13" t="str">
        <f aca="false">IF(OR(I154="",M154=""),"",I154/M154)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12" t="str">
        <f aca="false">IF(E155="","",IF(E155="A",1,IF(OR(AND(B155="ABC",E155="B"),AND(B155="ACB",E155="C")),2,3)))</f>
        <v/>
      </c>
      <c r="M155" s="12" t="str">
        <f aca="false">IF(E155="","",IF(SUMIFS(Rounds!$C$2:$C$41,Rounds!$A$2:$A$41,A155,Rounds!$B$2:$B$41,E155)&gt;0,SUMIFS(Rounds!$C$2:$C$41,Rounds!$A$2:$A$41,A155,Rounds!$B$2:$B$41,E155),IF(E155="A",120,180)))</f>
        <v/>
      </c>
      <c r="N155" s="12" t="str">
        <f aca="false">IF(E155="","",IF(J155="",M155,J155))</f>
        <v/>
      </c>
      <c r="O155" s="13" t="str">
        <f aca="false">IF(COUNT(F155:H155)&lt;3,"",(F155+G155+(8-H155))/3)</f>
        <v/>
      </c>
      <c r="P155" s="13" t="str">
        <f aca="false">IF(OR(I155="",M155=""),"",I155/M155)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12" t="str">
        <f aca="false">IF(E156="","",IF(E156="A",1,IF(OR(AND(B156="ABC",E156="B"),AND(B156="ACB",E156="C")),2,3)))</f>
        <v/>
      </c>
      <c r="M156" s="12" t="str">
        <f aca="false">IF(E156="","",IF(SUMIFS(Rounds!$C$2:$C$41,Rounds!$A$2:$A$41,A156,Rounds!$B$2:$B$41,E156)&gt;0,SUMIFS(Rounds!$C$2:$C$41,Rounds!$A$2:$A$41,A156,Rounds!$B$2:$B$41,E156),IF(E156="A",120,180)))</f>
        <v/>
      </c>
      <c r="N156" s="12" t="str">
        <f aca="false">IF(E156="","",IF(J156="",M156,J156))</f>
        <v/>
      </c>
      <c r="O156" s="13" t="str">
        <f aca="false">IF(COUNT(F156:H156)&lt;3,"",(F156+G156+(8-H156))/3)</f>
        <v/>
      </c>
      <c r="P156" s="13" t="str">
        <f aca="false">IF(OR(I156="",M156=""),"",I156/M156)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12" t="str">
        <f aca="false">IF(E157="","",IF(E157="A",1,IF(OR(AND(B157="ABC",E157="B"),AND(B157="ACB",E157="C")),2,3)))</f>
        <v/>
      </c>
      <c r="M157" s="12" t="str">
        <f aca="false">IF(E157="","",IF(SUMIFS(Rounds!$C$2:$C$41,Rounds!$A$2:$A$41,A157,Rounds!$B$2:$B$41,E157)&gt;0,SUMIFS(Rounds!$C$2:$C$41,Rounds!$A$2:$A$41,A157,Rounds!$B$2:$B$41,E157),IF(E157="A",120,180)))</f>
        <v/>
      </c>
      <c r="N157" s="12" t="str">
        <f aca="false">IF(E157="","",IF(J157="",M157,J157))</f>
        <v/>
      </c>
      <c r="O157" s="13" t="str">
        <f aca="false">IF(COUNT(F157:H157)&lt;3,"",(F157+G157+(8-H157))/3)</f>
        <v/>
      </c>
      <c r="P157" s="13" t="str">
        <f aca="false">IF(OR(I157="",M157=""),"",I157/M157)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12" t="str">
        <f aca="false">IF(E158="","",IF(E158="A",1,IF(OR(AND(B158="ABC",E158="B"),AND(B158="ACB",E158="C")),2,3)))</f>
        <v/>
      </c>
      <c r="M158" s="12" t="str">
        <f aca="false">IF(E158="","",IF(SUMIFS(Rounds!$C$2:$C$41,Rounds!$A$2:$A$41,A158,Rounds!$B$2:$B$41,E158)&gt;0,SUMIFS(Rounds!$C$2:$C$41,Rounds!$A$2:$A$41,A158,Rounds!$B$2:$B$41,E158),IF(E158="A",120,180)))</f>
        <v/>
      </c>
      <c r="N158" s="12" t="str">
        <f aca="false">IF(E158="","",IF(J158="",M158,J158))</f>
        <v/>
      </c>
      <c r="O158" s="13" t="str">
        <f aca="false">IF(COUNT(F158:H158)&lt;3,"",(F158+G158+(8-H158))/3)</f>
        <v/>
      </c>
      <c r="P158" s="13" t="str">
        <f aca="false">IF(OR(I158="",M158=""),"",I158/M158)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12" t="str">
        <f aca="false">IF(E159="","",IF(E159="A",1,IF(OR(AND(B159="ABC",E159="B"),AND(B159="ACB",E159="C")),2,3)))</f>
        <v/>
      </c>
      <c r="M159" s="12" t="str">
        <f aca="false">IF(E159="","",IF(SUMIFS(Rounds!$C$2:$C$41,Rounds!$A$2:$A$41,A159,Rounds!$B$2:$B$41,E159)&gt;0,SUMIFS(Rounds!$C$2:$C$41,Rounds!$A$2:$A$41,A159,Rounds!$B$2:$B$41,E159),IF(E159="A",120,180)))</f>
        <v/>
      </c>
      <c r="N159" s="12" t="str">
        <f aca="false">IF(E159="","",IF(J159="",M159,J159))</f>
        <v/>
      </c>
      <c r="O159" s="13" t="str">
        <f aca="false">IF(COUNT(F159:H159)&lt;3,"",(F159+G159+(8-H159))/3)</f>
        <v/>
      </c>
      <c r="P159" s="13" t="str">
        <f aca="false">IF(OR(I159="",M159=""),"",I159/M159)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12" t="str">
        <f aca="false">IF(E160="","",IF(E160="A",1,IF(OR(AND(B160="ABC",E160="B"),AND(B160="ACB",E160="C")),2,3)))</f>
        <v/>
      </c>
      <c r="M160" s="12" t="str">
        <f aca="false">IF(E160="","",IF(SUMIFS(Rounds!$C$2:$C$41,Rounds!$A$2:$A$41,A160,Rounds!$B$2:$B$41,E160)&gt;0,SUMIFS(Rounds!$C$2:$C$41,Rounds!$A$2:$A$41,A160,Rounds!$B$2:$B$41,E160),IF(E160="A",120,180)))</f>
        <v/>
      </c>
      <c r="N160" s="12" t="str">
        <f aca="false">IF(E160="","",IF(J160="",M160,J160))</f>
        <v/>
      </c>
      <c r="O160" s="13" t="str">
        <f aca="false">IF(COUNT(F160:H160)&lt;3,"",(F160+G160+(8-H160))/3)</f>
        <v/>
      </c>
      <c r="P160" s="13" t="str">
        <f aca="false">IF(OR(I160="",M160=""),"",I160/M160)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12" t="str">
        <f aca="false">IF(E161="","",IF(E161="A",1,IF(OR(AND(B161="ABC",E161="B"),AND(B161="ACB",E161="C")),2,3)))</f>
        <v/>
      </c>
      <c r="M161" s="12" t="str">
        <f aca="false">IF(E161="","",IF(SUMIFS(Rounds!$C$2:$C$41,Rounds!$A$2:$A$41,A161,Rounds!$B$2:$B$41,E161)&gt;0,SUMIFS(Rounds!$C$2:$C$41,Rounds!$A$2:$A$41,A161,Rounds!$B$2:$B$41,E161),IF(E161="A",120,180)))</f>
        <v/>
      </c>
      <c r="N161" s="12" t="str">
        <f aca="false">IF(E161="","",IF(J161="",M161,J161))</f>
        <v/>
      </c>
      <c r="O161" s="13" t="str">
        <f aca="false">IF(COUNT(F161:H161)&lt;3,"",(F161+G161+(8-H161))/3)</f>
        <v/>
      </c>
      <c r="P161" s="13" t="str">
        <f aca="false">IF(OR(I161="",M161=""),"",I161/M161)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12" t="str">
        <f aca="false">IF(E162="","",IF(E162="A",1,IF(OR(AND(B162="ABC",E162="B"),AND(B162="ACB",E162="C")),2,3)))</f>
        <v/>
      </c>
      <c r="M162" s="12" t="str">
        <f aca="false">IF(E162="","",IF(SUMIFS(Rounds!$C$2:$C$41,Rounds!$A$2:$A$41,A162,Rounds!$B$2:$B$41,E162)&gt;0,SUMIFS(Rounds!$C$2:$C$41,Rounds!$A$2:$A$41,A162,Rounds!$B$2:$B$41,E162),IF(E162="A",120,180)))</f>
        <v/>
      </c>
      <c r="N162" s="12" t="str">
        <f aca="false">IF(E162="","",IF(J162="",M162,J162))</f>
        <v/>
      </c>
      <c r="O162" s="13" t="str">
        <f aca="false">IF(COUNT(F162:H162)&lt;3,"",(F162+G162+(8-H162))/3)</f>
        <v/>
      </c>
      <c r="P162" s="13" t="str">
        <f aca="false">IF(OR(I162="",M162=""),"",I162/M162)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12" t="str">
        <f aca="false">IF(E163="","",IF(E163="A",1,IF(OR(AND(B163="ABC",E163="B"),AND(B163="ACB",E163="C")),2,3)))</f>
        <v/>
      </c>
      <c r="M163" s="12" t="str">
        <f aca="false">IF(E163="","",IF(SUMIFS(Rounds!$C$2:$C$41,Rounds!$A$2:$A$41,A163,Rounds!$B$2:$B$41,E163)&gt;0,SUMIFS(Rounds!$C$2:$C$41,Rounds!$A$2:$A$41,A163,Rounds!$B$2:$B$41,E163),IF(E163="A",120,180)))</f>
        <v/>
      </c>
      <c r="N163" s="12" t="str">
        <f aca="false">IF(E163="","",IF(J163="",M163,J163))</f>
        <v/>
      </c>
      <c r="O163" s="13" t="str">
        <f aca="false">IF(COUNT(F163:H163)&lt;3,"",(F163+G163+(8-H163))/3)</f>
        <v/>
      </c>
      <c r="P163" s="13" t="str">
        <f aca="false">IF(OR(I163="",M163=""),"",I163/M163)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12" t="str">
        <f aca="false">IF(E164="","",IF(E164="A",1,IF(OR(AND(B164="ABC",E164="B"),AND(B164="ACB",E164="C")),2,3)))</f>
        <v/>
      </c>
      <c r="M164" s="12" t="str">
        <f aca="false">IF(E164="","",IF(SUMIFS(Rounds!$C$2:$C$41,Rounds!$A$2:$A$41,A164,Rounds!$B$2:$B$41,E164)&gt;0,SUMIFS(Rounds!$C$2:$C$41,Rounds!$A$2:$A$41,A164,Rounds!$B$2:$B$41,E164),IF(E164="A",120,180)))</f>
        <v/>
      </c>
      <c r="N164" s="12" t="str">
        <f aca="false">IF(E164="","",IF(J164="",M164,J164))</f>
        <v/>
      </c>
      <c r="O164" s="13" t="str">
        <f aca="false">IF(COUNT(F164:H164)&lt;3,"",(F164+G164+(8-H164))/3)</f>
        <v/>
      </c>
      <c r="P164" s="13" t="str">
        <f aca="false">IF(OR(I164="",M164=""),"",I164/M164)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12" t="str">
        <f aca="false">IF(E165="","",IF(E165="A",1,IF(OR(AND(B165="ABC",E165="B"),AND(B165="ACB",E165="C")),2,3)))</f>
        <v/>
      </c>
      <c r="M165" s="12" t="str">
        <f aca="false">IF(E165="","",IF(SUMIFS(Rounds!$C$2:$C$41,Rounds!$A$2:$A$41,A165,Rounds!$B$2:$B$41,E165)&gt;0,SUMIFS(Rounds!$C$2:$C$41,Rounds!$A$2:$A$41,A165,Rounds!$B$2:$B$41,E165),IF(E165="A",120,180)))</f>
        <v/>
      </c>
      <c r="N165" s="12" t="str">
        <f aca="false">IF(E165="","",IF(J165="",M165,J165))</f>
        <v/>
      </c>
      <c r="O165" s="13" t="str">
        <f aca="false">IF(COUNT(F165:H165)&lt;3,"",(F165+G165+(8-H165))/3)</f>
        <v/>
      </c>
      <c r="P165" s="13" t="str">
        <f aca="false">IF(OR(I165="",M165=""),"",I165/M165)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12" t="str">
        <f aca="false">IF(E166="","",IF(E166="A",1,IF(OR(AND(B166="ABC",E166="B"),AND(B166="ACB",E166="C")),2,3)))</f>
        <v/>
      </c>
      <c r="M166" s="12" t="str">
        <f aca="false">IF(E166="","",IF(SUMIFS(Rounds!$C$2:$C$41,Rounds!$A$2:$A$41,A166,Rounds!$B$2:$B$41,E166)&gt;0,SUMIFS(Rounds!$C$2:$C$41,Rounds!$A$2:$A$41,A166,Rounds!$B$2:$B$41,E166),IF(E166="A",120,180)))</f>
        <v/>
      </c>
      <c r="N166" s="12" t="str">
        <f aca="false">IF(E166="","",IF(J166="",M166,J166))</f>
        <v/>
      </c>
      <c r="O166" s="13" t="str">
        <f aca="false">IF(COUNT(F166:H166)&lt;3,"",(F166+G166+(8-H166))/3)</f>
        <v/>
      </c>
      <c r="P166" s="13" t="str">
        <f aca="false">IF(OR(I166="",M166=""),"",I166/M166)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12" t="str">
        <f aca="false">IF(E167="","",IF(E167="A",1,IF(OR(AND(B167="ABC",E167="B"),AND(B167="ACB",E167="C")),2,3)))</f>
        <v/>
      </c>
      <c r="M167" s="12" t="str">
        <f aca="false">IF(E167="","",IF(SUMIFS(Rounds!$C$2:$C$41,Rounds!$A$2:$A$41,A167,Rounds!$B$2:$B$41,E167)&gt;0,SUMIFS(Rounds!$C$2:$C$41,Rounds!$A$2:$A$41,A167,Rounds!$B$2:$B$41,E167),IF(E167="A",120,180)))</f>
        <v/>
      </c>
      <c r="N167" s="12" t="str">
        <f aca="false">IF(E167="","",IF(J167="",M167,J167))</f>
        <v/>
      </c>
      <c r="O167" s="13" t="str">
        <f aca="false">IF(COUNT(F167:H167)&lt;3,"",(F167+G167+(8-H167))/3)</f>
        <v/>
      </c>
      <c r="P167" s="13" t="str">
        <f aca="false">IF(OR(I167="",M167=""),"",I167/M167)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12" t="str">
        <f aca="false">IF(E168="","",IF(E168="A",1,IF(OR(AND(B168="ABC",E168="B"),AND(B168="ACB",E168="C")),2,3)))</f>
        <v/>
      </c>
      <c r="M168" s="12" t="str">
        <f aca="false">IF(E168="","",IF(SUMIFS(Rounds!$C$2:$C$41,Rounds!$A$2:$A$41,A168,Rounds!$B$2:$B$41,E168)&gt;0,SUMIFS(Rounds!$C$2:$C$41,Rounds!$A$2:$A$41,A168,Rounds!$B$2:$B$41,E168),IF(E168="A",120,180)))</f>
        <v/>
      </c>
      <c r="N168" s="12" t="str">
        <f aca="false">IF(E168="","",IF(J168="",M168,J168))</f>
        <v/>
      </c>
      <c r="O168" s="13" t="str">
        <f aca="false">IF(COUNT(F168:H168)&lt;3,"",(F168+G168+(8-H168))/3)</f>
        <v/>
      </c>
      <c r="P168" s="13" t="str">
        <f aca="false">IF(OR(I168="",M168=""),"",I168/M168)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12" t="str">
        <f aca="false">IF(E169="","",IF(E169="A",1,IF(OR(AND(B169="ABC",E169="B"),AND(B169="ACB",E169="C")),2,3)))</f>
        <v/>
      </c>
      <c r="M169" s="12" t="str">
        <f aca="false">IF(E169="","",IF(SUMIFS(Rounds!$C$2:$C$41,Rounds!$A$2:$A$41,A169,Rounds!$B$2:$B$41,E169)&gt;0,SUMIFS(Rounds!$C$2:$C$41,Rounds!$A$2:$A$41,A169,Rounds!$B$2:$B$41,E169),IF(E169="A",120,180)))</f>
        <v/>
      </c>
      <c r="N169" s="12" t="str">
        <f aca="false">IF(E169="","",IF(J169="",M169,J169))</f>
        <v/>
      </c>
      <c r="O169" s="13" t="str">
        <f aca="false">IF(COUNT(F169:H169)&lt;3,"",(F169+G169+(8-H169))/3)</f>
        <v/>
      </c>
      <c r="P169" s="13" t="str">
        <f aca="false">IF(OR(I169="",M169=""),"",I169/M169)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12" t="str">
        <f aca="false">IF(E170="","",IF(E170="A",1,IF(OR(AND(B170="ABC",E170="B"),AND(B170="ACB",E170="C")),2,3)))</f>
        <v/>
      </c>
      <c r="M170" s="12" t="str">
        <f aca="false">IF(E170="","",IF(SUMIFS(Rounds!$C$2:$C$41,Rounds!$A$2:$A$41,A170,Rounds!$B$2:$B$41,E170)&gt;0,SUMIFS(Rounds!$C$2:$C$41,Rounds!$A$2:$A$41,A170,Rounds!$B$2:$B$41,E170),IF(E170="A",120,180)))</f>
        <v/>
      </c>
      <c r="N170" s="12" t="str">
        <f aca="false">IF(E170="","",IF(J170="",M170,J170))</f>
        <v/>
      </c>
      <c r="O170" s="13" t="str">
        <f aca="false">IF(COUNT(F170:H170)&lt;3,"",(F170+G170+(8-H170))/3)</f>
        <v/>
      </c>
      <c r="P170" s="13" t="str">
        <f aca="false">IF(OR(I170="",M170=""),"",I170/M170)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12" t="str">
        <f aca="false">IF(E171="","",IF(E171="A",1,IF(OR(AND(B171="ABC",E171="B"),AND(B171="ACB",E171="C")),2,3)))</f>
        <v/>
      </c>
      <c r="M171" s="12" t="str">
        <f aca="false">IF(E171="","",IF(SUMIFS(Rounds!$C$2:$C$41,Rounds!$A$2:$A$41,A171,Rounds!$B$2:$B$41,E171)&gt;0,SUMIFS(Rounds!$C$2:$C$41,Rounds!$A$2:$A$41,A171,Rounds!$B$2:$B$41,E171),IF(E171="A",120,180)))</f>
        <v/>
      </c>
      <c r="N171" s="12" t="str">
        <f aca="false">IF(E171="","",IF(J171="",M171,J171))</f>
        <v/>
      </c>
      <c r="O171" s="13" t="str">
        <f aca="false">IF(COUNT(F171:H171)&lt;3,"",(F171+G171+(8-H171))/3)</f>
        <v/>
      </c>
      <c r="P171" s="13" t="str">
        <f aca="false">IF(OR(I171="",M171=""),"",I171/M171)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12" t="str">
        <f aca="false">IF(E172="","",IF(E172="A",1,IF(OR(AND(B172="ABC",E172="B"),AND(B172="ACB",E172="C")),2,3)))</f>
        <v/>
      </c>
      <c r="M172" s="12" t="str">
        <f aca="false">IF(E172="","",IF(SUMIFS(Rounds!$C$2:$C$41,Rounds!$A$2:$A$41,A172,Rounds!$B$2:$B$41,E172)&gt;0,SUMIFS(Rounds!$C$2:$C$41,Rounds!$A$2:$A$41,A172,Rounds!$B$2:$B$41,E172),IF(E172="A",120,180)))</f>
        <v/>
      </c>
      <c r="N172" s="12" t="str">
        <f aca="false">IF(E172="","",IF(J172="",M172,J172))</f>
        <v/>
      </c>
      <c r="O172" s="13" t="str">
        <f aca="false">IF(COUNT(F172:H172)&lt;3,"",(F172+G172+(8-H172))/3)</f>
        <v/>
      </c>
      <c r="P172" s="13" t="str">
        <f aca="false">IF(OR(I172="",M172=""),"",I172/M172)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12" t="str">
        <f aca="false">IF(E173="","",IF(E173="A",1,IF(OR(AND(B173="ABC",E173="B"),AND(B173="ACB",E173="C")),2,3)))</f>
        <v/>
      </c>
      <c r="M173" s="12" t="str">
        <f aca="false">IF(E173="","",IF(SUMIFS(Rounds!$C$2:$C$41,Rounds!$A$2:$A$41,A173,Rounds!$B$2:$B$41,E173)&gt;0,SUMIFS(Rounds!$C$2:$C$41,Rounds!$A$2:$A$41,A173,Rounds!$B$2:$B$41,E173),IF(E173="A",120,180)))</f>
        <v/>
      </c>
      <c r="N173" s="12" t="str">
        <f aca="false">IF(E173="","",IF(J173="",M173,J173))</f>
        <v/>
      </c>
      <c r="O173" s="13" t="str">
        <f aca="false">IF(COUNT(F173:H173)&lt;3,"",(F173+G173+(8-H173))/3)</f>
        <v/>
      </c>
      <c r="P173" s="13" t="str">
        <f aca="false">IF(OR(I173="",M173=""),"",I173/M173)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12" t="str">
        <f aca="false">IF(E174="","",IF(E174="A",1,IF(OR(AND(B174="ABC",E174="B"),AND(B174="ACB",E174="C")),2,3)))</f>
        <v/>
      </c>
      <c r="M174" s="12" t="str">
        <f aca="false">IF(E174="","",IF(SUMIFS(Rounds!$C$2:$C$41,Rounds!$A$2:$A$41,A174,Rounds!$B$2:$B$41,E174)&gt;0,SUMIFS(Rounds!$C$2:$C$41,Rounds!$A$2:$A$41,A174,Rounds!$B$2:$B$41,E174),IF(E174="A",120,180)))</f>
        <v/>
      </c>
      <c r="N174" s="12" t="str">
        <f aca="false">IF(E174="","",IF(J174="",M174,J174))</f>
        <v/>
      </c>
      <c r="O174" s="13" t="str">
        <f aca="false">IF(COUNT(F174:H174)&lt;3,"",(F174+G174+(8-H174))/3)</f>
        <v/>
      </c>
      <c r="P174" s="13" t="str">
        <f aca="false">IF(OR(I174="",M174=""),"",I174/M174)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12" t="str">
        <f aca="false">IF(E175="","",IF(E175="A",1,IF(OR(AND(B175="ABC",E175="B"),AND(B175="ACB",E175="C")),2,3)))</f>
        <v/>
      </c>
      <c r="M175" s="12" t="str">
        <f aca="false">IF(E175="","",IF(SUMIFS(Rounds!$C$2:$C$41,Rounds!$A$2:$A$41,A175,Rounds!$B$2:$B$41,E175)&gt;0,SUMIFS(Rounds!$C$2:$C$41,Rounds!$A$2:$A$41,A175,Rounds!$B$2:$B$41,E175),IF(E175="A",120,180)))</f>
        <v/>
      </c>
      <c r="N175" s="12" t="str">
        <f aca="false">IF(E175="","",IF(J175="",M175,J175))</f>
        <v/>
      </c>
      <c r="O175" s="13" t="str">
        <f aca="false">IF(COUNT(F175:H175)&lt;3,"",(F175+G175+(8-H175))/3)</f>
        <v/>
      </c>
      <c r="P175" s="13" t="str">
        <f aca="false">IF(OR(I175="",M175=""),"",I175/M175)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12" t="str">
        <f aca="false">IF(E176="","",IF(E176="A",1,IF(OR(AND(B176="ABC",E176="B"),AND(B176="ACB",E176="C")),2,3)))</f>
        <v/>
      </c>
      <c r="M176" s="12" t="str">
        <f aca="false">IF(E176="","",IF(SUMIFS(Rounds!$C$2:$C$41,Rounds!$A$2:$A$41,A176,Rounds!$B$2:$B$41,E176)&gt;0,SUMIFS(Rounds!$C$2:$C$41,Rounds!$A$2:$A$41,A176,Rounds!$B$2:$B$41,E176),IF(E176="A",120,180)))</f>
        <v/>
      </c>
      <c r="N176" s="12" t="str">
        <f aca="false">IF(E176="","",IF(J176="",M176,J176))</f>
        <v/>
      </c>
      <c r="O176" s="13" t="str">
        <f aca="false">IF(COUNT(F176:H176)&lt;3,"",(F176+G176+(8-H176))/3)</f>
        <v/>
      </c>
      <c r="P176" s="13" t="str">
        <f aca="false">IF(OR(I176="",M176=""),"",I176/M176)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12" t="str">
        <f aca="false">IF(E177="","",IF(E177="A",1,IF(OR(AND(B177="ABC",E177="B"),AND(B177="ACB",E177="C")),2,3)))</f>
        <v/>
      </c>
      <c r="M177" s="12" t="str">
        <f aca="false">IF(E177="","",IF(SUMIFS(Rounds!$C$2:$C$41,Rounds!$A$2:$A$41,A177,Rounds!$B$2:$B$41,E177)&gt;0,SUMIFS(Rounds!$C$2:$C$41,Rounds!$A$2:$A$41,A177,Rounds!$B$2:$B$41,E177),IF(E177="A",120,180)))</f>
        <v/>
      </c>
      <c r="N177" s="12" t="str">
        <f aca="false">IF(E177="","",IF(J177="",M177,J177))</f>
        <v/>
      </c>
      <c r="O177" s="13" t="str">
        <f aca="false">IF(COUNT(F177:H177)&lt;3,"",(F177+G177+(8-H177))/3)</f>
        <v/>
      </c>
      <c r="P177" s="13" t="str">
        <f aca="false">IF(OR(I177="",M177=""),"",I177/M177)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12" t="str">
        <f aca="false">IF(E178="","",IF(E178="A",1,IF(OR(AND(B178="ABC",E178="B"),AND(B178="ACB",E178="C")),2,3)))</f>
        <v/>
      </c>
      <c r="M178" s="12" t="str">
        <f aca="false">IF(E178="","",IF(SUMIFS(Rounds!$C$2:$C$41,Rounds!$A$2:$A$41,A178,Rounds!$B$2:$B$41,E178)&gt;0,SUMIFS(Rounds!$C$2:$C$41,Rounds!$A$2:$A$41,A178,Rounds!$B$2:$B$41,E178),IF(E178="A",120,180)))</f>
        <v/>
      </c>
      <c r="N178" s="12" t="str">
        <f aca="false">IF(E178="","",IF(J178="",M178,J178))</f>
        <v/>
      </c>
      <c r="O178" s="13" t="str">
        <f aca="false">IF(COUNT(F178:H178)&lt;3,"",(F178+G178+(8-H178))/3)</f>
        <v/>
      </c>
      <c r="P178" s="13" t="str">
        <f aca="false">IF(OR(I178="",M178=""),"",I178/M178)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12" t="str">
        <f aca="false">IF(E179="","",IF(E179="A",1,IF(OR(AND(B179="ABC",E179="B"),AND(B179="ACB",E179="C")),2,3)))</f>
        <v/>
      </c>
      <c r="M179" s="12" t="str">
        <f aca="false">IF(E179="","",IF(SUMIFS(Rounds!$C$2:$C$41,Rounds!$A$2:$A$41,A179,Rounds!$B$2:$B$41,E179)&gt;0,SUMIFS(Rounds!$C$2:$C$41,Rounds!$A$2:$A$41,A179,Rounds!$B$2:$B$41,E179),IF(E179="A",120,180)))</f>
        <v/>
      </c>
      <c r="N179" s="12" t="str">
        <f aca="false">IF(E179="","",IF(J179="",M179,J179))</f>
        <v/>
      </c>
      <c r="O179" s="13" t="str">
        <f aca="false">IF(COUNT(F179:H179)&lt;3,"",(F179+G179+(8-H179))/3)</f>
        <v/>
      </c>
      <c r="P179" s="13" t="str">
        <f aca="false">IF(OR(I179="",M179=""),"",I179/M179)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12" t="str">
        <f aca="false">IF(E180="","",IF(E180="A",1,IF(OR(AND(B180="ABC",E180="B"),AND(B180="ACB",E180="C")),2,3)))</f>
        <v/>
      </c>
      <c r="M180" s="12" t="str">
        <f aca="false">IF(E180="","",IF(SUMIFS(Rounds!$C$2:$C$41,Rounds!$A$2:$A$41,A180,Rounds!$B$2:$B$41,E180)&gt;0,SUMIFS(Rounds!$C$2:$C$41,Rounds!$A$2:$A$41,A180,Rounds!$B$2:$B$41,E180),IF(E180="A",120,180)))</f>
        <v/>
      </c>
      <c r="N180" s="12" t="str">
        <f aca="false">IF(E180="","",IF(J180="",M180,J180))</f>
        <v/>
      </c>
      <c r="O180" s="13" t="str">
        <f aca="false">IF(COUNT(F180:H180)&lt;3,"",(F180+G180+(8-H180))/3)</f>
        <v/>
      </c>
      <c r="P180" s="13" t="str">
        <f aca="false">IF(OR(I180="",M180=""),"",I180/M180)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12" t="str">
        <f aca="false">IF(E181="","",IF(E181="A",1,IF(OR(AND(B181="ABC",E181="B"),AND(B181="ACB",E181="C")),2,3)))</f>
        <v/>
      </c>
      <c r="M181" s="12" t="str">
        <f aca="false">IF(E181="","",IF(SUMIFS(Rounds!$C$2:$C$41,Rounds!$A$2:$A$41,A181,Rounds!$B$2:$B$41,E181)&gt;0,SUMIFS(Rounds!$C$2:$C$41,Rounds!$A$2:$A$41,A181,Rounds!$B$2:$B$41,E181),IF(E181="A",120,180)))</f>
        <v/>
      </c>
      <c r="N181" s="12" t="str">
        <f aca="false">IF(E181="","",IF(J181="",M181,J181))</f>
        <v/>
      </c>
      <c r="O181" s="13" t="str">
        <f aca="false">IF(COUNT(F181:H181)&lt;3,"",(F181+G181+(8-H181))/3)</f>
        <v/>
      </c>
      <c r="P181" s="13" t="str">
        <f aca="false">IF(OR(I181="",M181=""),"",I181/M181)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12" t="str">
        <f aca="false">IF(E182="","",IF(E182="A",1,IF(OR(AND(B182="ABC",E182="B"),AND(B182="ACB",E182="C")),2,3)))</f>
        <v/>
      </c>
      <c r="M182" s="12" t="str">
        <f aca="false">IF(E182="","",IF(SUMIFS(Rounds!$C$2:$C$41,Rounds!$A$2:$A$41,A182,Rounds!$B$2:$B$41,E182)&gt;0,SUMIFS(Rounds!$C$2:$C$41,Rounds!$A$2:$A$41,A182,Rounds!$B$2:$B$41,E182),IF(E182="A",120,180)))</f>
        <v/>
      </c>
      <c r="N182" s="12" t="str">
        <f aca="false">IF(E182="","",IF(J182="",M182,J182))</f>
        <v/>
      </c>
      <c r="O182" s="13" t="str">
        <f aca="false">IF(COUNT(F182:H182)&lt;3,"",(F182+G182+(8-H182))/3)</f>
        <v/>
      </c>
      <c r="P182" s="13" t="str">
        <f aca="false">IF(OR(I182="",M182=""),"",I182/M182)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12" t="str">
        <f aca="false">IF(E183="","",IF(E183="A",1,IF(OR(AND(B183="ABC",E183="B"),AND(B183="ACB",E183="C")),2,3)))</f>
        <v/>
      </c>
      <c r="M183" s="12" t="str">
        <f aca="false">IF(E183="","",IF(SUMIFS(Rounds!$C$2:$C$41,Rounds!$A$2:$A$41,A183,Rounds!$B$2:$B$41,E183)&gt;0,SUMIFS(Rounds!$C$2:$C$41,Rounds!$A$2:$A$41,A183,Rounds!$B$2:$B$41,E183),IF(E183="A",120,180)))</f>
        <v/>
      </c>
      <c r="N183" s="12" t="str">
        <f aca="false">IF(E183="","",IF(J183="",M183,J183))</f>
        <v/>
      </c>
      <c r="O183" s="13" t="str">
        <f aca="false">IF(COUNT(F183:H183)&lt;3,"",(F183+G183+(8-H183))/3)</f>
        <v/>
      </c>
      <c r="P183" s="13" t="str">
        <f aca="false">IF(OR(I183="",M183=""),"",I183/M183)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12" t="str">
        <f aca="false">IF(E184="","",IF(E184="A",1,IF(OR(AND(B184="ABC",E184="B"),AND(B184="ACB",E184="C")),2,3)))</f>
        <v/>
      </c>
      <c r="M184" s="12" t="str">
        <f aca="false">IF(E184="","",IF(SUMIFS(Rounds!$C$2:$C$41,Rounds!$A$2:$A$41,A184,Rounds!$B$2:$B$41,E184)&gt;0,SUMIFS(Rounds!$C$2:$C$41,Rounds!$A$2:$A$41,A184,Rounds!$B$2:$B$41,E184),IF(E184="A",120,180)))</f>
        <v/>
      </c>
      <c r="N184" s="12" t="str">
        <f aca="false">IF(E184="","",IF(J184="",M184,J184))</f>
        <v/>
      </c>
      <c r="O184" s="13" t="str">
        <f aca="false">IF(COUNT(F184:H184)&lt;3,"",(F184+G184+(8-H184))/3)</f>
        <v/>
      </c>
      <c r="P184" s="13" t="str">
        <f aca="false">IF(OR(I184="",M184=""),"",I184/M184)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12" t="str">
        <f aca="false">IF(E185="","",IF(E185="A",1,IF(OR(AND(B185="ABC",E185="B"),AND(B185="ACB",E185="C")),2,3)))</f>
        <v/>
      </c>
      <c r="M185" s="12" t="str">
        <f aca="false">IF(E185="","",IF(SUMIFS(Rounds!$C$2:$C$41,Rounds!$A$2:$A$41,A185,Rounds!$B$2:$B$41,E185)&gt;0,SUMIFS(Rounds!$C$2:$C$41,Rounds!$A$2:$A$41,A185,Rounds!$B$2:$B$41,E185),IF(E185="A",120,180)))</f>
        <v/>
      </c>
      <c r="N185" s="12" t="str">
        <f aca="false">IF(E185="","",IF(J185="",M185,J185))</f>
        <v/>
      </c>
      <c r="O185" s="13" t="str">
        <f aca="false">IF(COUNT(F185:H185)&lt;3,"",(F185+G185+(8-H185))/3)</f>
        <v/>
      </c>
      <c r="P185" s="13" t="str">
        <f aca="false">IF(OR(I185="",M185=""),"",I185/M185)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12" t="str">
        <f aca="false">IF(E186="","",IF(E186="A",1,IF(OR(AND(B186="ABC",E186="B"),AND(B186="ACB",E186="C")),2,3)))</f>
        <v/>
      </c>
      <c r="M186" s="12" t="str">
        <f aca="false">IF(E186="","",IF(SUMIFS(Rounds!$C$2:$C$41,Rounds!$A$2:$A$41,A186,Rounds!$B$2:$B$41,E186)&gt;0,SUMIFS(Rounds!$C$2:$C$41,Rounds!$A$2:$A$41,A186,Rounds!$B$2:$B$41,E186),IF(E186="A",120,180)))</f>
        <v/>
      </c>
      <c r="N186" s="12" t="str">
        <f aca="false">IF(E186="","",IF(J186="",M186,J186))</f>
        <v/>
      </c>
      <c r="O186" s="13" t="str">
        <f aca="false">IF(COUNT(F186:H186)&lt;3,"",(F186+G186+(8-H186))/3)</f>
        <v/>
      </c>
      <c r="P186" s="13" t="str">
        <f aca="false">IF(OR(I186="",M186=""),"",I186/M186)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12" t="str">
        <f aca="false">IF(E187="","",IF(E187="A",1,IF(OR(AND(B187="ABC",E187="B"),AND(B187="ACB",E187="C")),2,3)))</f>
        <v/>
      </c>
      <c r="M187" s="12" t="str">
        <f aca="false">IF(E187="","",IF(SUMIFS(Rounds!$C$2:$C$41,Rounds!$A$2:$A$41,A187,Rounds!$B$2:$B$41,E187)&gt;0,SUMIFS(Rounds!$C$2:$C$41,Rounds!$A$2:$A$41,A187,Rounds!$B$2:$B$41,E187),IF(E187="A",120,180)))</f>
        <v/>
      </c>
      <c r="N187" s="12" t="str">
        <f aca="false">IF(E187="","",IF(J187="",M187,J187))</f>
        <v/>
      </c>
      <c r="O187" s="13" t="str">
        <f aca="false">IF(COUNT(F187:H187)&lt;3,"",(F187+G187+(8-H187))/3)</f>
        <v/>
      </c>
      <c r="P187" s="13" t="str">
        <f aca="false">IF(OR(I187="",M187=""),"",I187/M187)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12" t="str">
        <f aca="false">IF(E188="","",IF(E188="A",1,IF(OR(AND(B188="ABC",E188="B"),AND(B188="ACB",E188="C")),2,3)))</f>
        <v/>
      </c>
      <c r="M188" s="12" t="str">
        <f aca="false">IF(E188="","",IF(SUMIFS(Rounds!$C$2:$C$41,Rounds!$A$2:$A$41,A188,Rounds!$B$2:$B$41,E188)&gt;0,SUMIFS(Rounds!$C$2:$C$41,Rounds!$A$2:$A$41,A188,Rounds!$B$2:$B$41,E188),IF(E188="A",120,180)))</f>
        <v/>
      </c>
      <c r="N188" s="12" t="str">
        <f aca="false">IF(E188="","",IF(J188="",M188,J188))</f>
        <v/>
      </c>
      <c r="O188" s="13" t="str">
        <f aca="false">IF(COUNT(F188:H188)&lt;3,"",(F188+G188+(8-H188))/3)</f>
        <v/>
      </c>
      <c r="P188" s="13" t="str">
        <f aca="false">IF(OR(I188="",M188=""),"",I188/M188)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12" t="str">
        <f aca="false">IF(E189="","",IF(E189="A",1,IF(OR(AND(B189="ABC",E189="B"),AND(B189="ACB",E189="C")),2,3)))</f>
        <v/>
      </c>
      <c r="M189" s="12" t="str">
        <f aca="false">IF(E189="","",IF(SUMIFS(Rounds!$C$2:$C$41,Rounds!$A$2:$A$41,A189,Rounds!$B$2:$B$41,E189)&gt;0,SUMIFS(Rounds!$C$2:$C$41,Rounds!$A$2:$A$41,A189,Rounds!$B$2:$B$41,E189),IF(E189="A",120,180)))</f>
        <v/>
      </c>
      <c r="N189" s="12" t="str">
        <f aca="false">IF(E189="","",IF(J189="",M189,J189))</f>
        <v/>
      </c>
      <c r="O189" s="13" t="str">
        <f aca="false">IF(COUNT(F189:H189)&lt;3,"",(F189+G189+(8-H189))/3)</f>
        <v/>
      </c>
      <c r="P189" s="13" t="str">
        <f aca="false">IF(OR(I189="",M189=""),"",I189/M189)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12" t="str">
        <f aca="false">IF(E190="","",IF(E190="A",1,IF(OR(AND(B190="ABC",E190="B"),AND(B190="ACB",E190="C")),2,3)))</f>
        <v/>
      </c>
      <c r="M190" s="12" t="str">
        <f aca="false">IF(E190="","",IF(SUMIFS(Rounds!$C$2:$C$41,Rounds!$A$2:$A$41,A190,Rounds!$B$2:$B$41,E190)&gt;0,SUMIFS(Rounds!$C$2:$C$41,Rounds!$A$2:$A$41,A190,Rounds!$B$2:$B$41,E190),IF(E190="A",120,180)))</f>
        <v/>
      </c>
      <c r="N190" s="12" t="str">
        <f aca="false">IF(E190="","",IF(J190="",M190,J190))</f>
        <v/>
      </c>
      <c r="O190" s="13" t="str">
        <f aca="false">IF(COUNT(F190:H190)&lt;3,"",(F190+G190+(8-H190))/3)</f>
        <v/>
      </c>
      <c r="P190" s="13" t="str">
        <f aca="false">IF(OR(I190="",M190=""),"",I190/M190)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12" t="str">
        <f aca="false">IF(E191="","",IF(E191="A",1,IF(OR(AND(B191="ABC",E191="B"),AND(B191="ACB",E191="C")),2,3)))</f>
        <v/>
      </c>
      <c r="M191" s="12" t="str">
        <f aca="false">IF(E191="","",IF(SUMIFS(Rounds!$C$2:$C$41,Rounds!$A$2:$A$41,A191,Rounds!$B$2:$B$41,E191)&gt;0,SUMIFS(Rounds!$C$2:$C$41,Rounds!$A$2:$A$41,A191,Rounds!$B$2:$B$41,E191),IF(E191="A",120,180)))</f>
        <v/>
      </c>
      <c r="N191" s="12" t="str">
        <f aca="false">IF(E191="","",IF(J191="",M191,J191))</f>
        <v/>
      </c>
      <c r="O191" s="13" t="str">
        <f aca="false">IF(COUNT(F191:H191)&lt;3,"",(F191+G191+(8-H191))/3)</f>
        <v/>
      </c>
      <c r="P191" s="13" t="str">
        <f aca="false">IF(OR(I191="",M191=""),"",I191/M191)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12" t="str">
        <f aca="false">IF(E192="","",IF(E192="A",1,IF(OR(AND(B192="ABC",E192="B"),AND(B192="ACB",E192="C")),2,3)))</f>
        <v/>
      </c>
      <c r="M192" s="12" t="str">
        <f aca="false">IF(E192="","",IF(SUMIFS(Rounds!$C$2:$C$41,Rounds!$A$2:$A$41,A192,Rounds!$B$2:$B$41,E192)&gt;0,SUMIFS(Rounds!$C$2:$C$41,Rounds!$A$2:$A$41,A192,Rounds!$B$2:$B$41,E192),IF(E192="A",120,180)))</f>
        <v/>
      </c>
      <c r="N192" s="12" t="str">
        <f aca="false">IF(E192="","",IF(J192="",M192,J192))</f>
        <v/>
      </c>
      <c r="O192" s="13" t="str">
        <f aca="false">IF(COUNT(F192:H192)&lt;3,"",(F192+G192+(8-H192))/3)</f>
        <v/>
      </c>
      <c r="P192" s="13" t="str">
        <f aca="false">IF(OR(I192="",M192=""),"",I192/M192)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12" t="str">
        <f aca="false">IF(E193="","",IF(E193="A",1,IF(OR(AND(B193="ABC",E193="B"),AND(B193="ACB",E193="C")),2,3)))</f>
        <v/>
      </c>
      <c r="M193" s="12" t="str">
        <f aca="false">IF(E193="","",IF(SUMIFS(Rounds!$C$2:$C$41,Rounds!$A$2:$A$41,A193,Rounds!$B$2:$B$41,E193)&gt;0,SUMIFS(Rounds!$C$2:$C$41,Rounds!$A$2:$A$41,A193,Rounds!$B$2:$B$41,E193),IF(E193="A",120,180)))</f>
        <v/>
      </c>
      <c r="N193" s="12" t="str">
        <f aca="false">IF(E193="","",IF(J193="",M193,J193))</f>
        <v/>
      </c>
      <c r="O193" s="13" t="str">
        <f aca="false">IF(COUNT(F193:H193)&lt;3,"",(F193+G193+(8-H193))/3)</f>
        <v/>
      </c>
      <c r="P193" s="13" t="str">
        <f aca="false">IF(OR(I193="",M193=""),"",I193/M193)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12" t="str">
        <f aca="false">IF(E194="","",IF(E194="A",1,IF(OR(AND(B194="ABC",E194="B"),AND(B194="ACB",E194="C")),2,3)))</f>
        <v/>
      </c>
      <c r="M194" s="12" t="str">
        <f aca="false">IF(E194="","",IF(SUMIFS(Rounds!$C$2:$C$41,Rounds!$A$2:$A$41,A194,Rounds!$B$2:$B$41,E194)&gt;0,SUMIFS(Rounds!$C$2:$C$41,Rounds!$A$2:$A$41,A194,Rounds!$B$2:$B$41,E194),IF(E194="A",120,180)))</f>
        <v/>
      </c>
      <c r="N194" s="12" t="str">
        <f aca="false">IF(E194="","",IF(J194="",M194,J194))</f>
        <v/>
      </c>
      <c r="O194" s="13" t="str">
        <f aca="false">IF(COUNT(F194:H194)&lt;3,"",(F194+G194+(8-H194))/3)</f>
        <v/>
      </c>
      <c r="P194" s="13" t="str">
        <f aca="false">IF(OR(I194="",M194=""),"",I194/M194)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12" t="str">
        <f aca="false">IF(E195="","",IF(E195="A",1,IF(OR(AND(B195="ABC",E195="B"),AND(B195="ACB",E195="C")),2,3)))</f>
        <v/>
      </c>
      <c r="M195" s="12" t="str">
        <f aca="false">IF(E195="","",IF(SUMIFS(Rounds!$C$2:$C$41,Rounds!$A$2:$A$41,A195,Rounds!$B$2:$B$41,E195)&gt;0,SUMIFS(Rounds!$C$2:$C$41,Rounds!$A$2:$A$41,A195,Rounds!$B$2:$B$41,E195),IF(E195="A",120,180)))</f>
        <v/>
      </c>
      <c r="N195" s="12" t="str">
        <f aca="false">IF(E195="","",IF(J195="",M195,J195))</f>
        <v/>
      </c>
      <c r="O195" s="13" t="str">
        <f aca="false">IF(COUNT(F195:H195)&lt;3,"",(F195+G195+(8-H195))/3)</f>
        <v/>
      </c>
      <c r="P195" s="13" t="str">
        <f aca="false">IF(OR(I195="",M195=""),"",I195/M195)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12" t="str">
        <f aca="false">IF(E196="","",IF(E196="A",1,IF(OR(AND(B196="ABC",E196="B"),AND(B196="ACB",E196="C")),2,3)))</f>
        <v/>
      </c>
      <c r="M196" s="12" t="str">
        <f aca="false">IF(E196="","",IF(SUMIFS(Rounds!$C$2:$C$41,Rounds!$A$2:$A$41,A196,Rounds!$B$2:$B$41,E196)&gt;0,SUMIFS(Rounds!$C$2:$C$41,Rounds!$A$2:$A$41,A196,Rounds!$B$2:$B$41,E196),IF(E196="A",120,180)))</f>
        <v/>
      </c>
      <c r="N196" s="12" t="str">
        <f aca="false">IF(E196="","",IF(J196="",M196,J196))</f>
        <v/>
      </c>
      <c r="O196" s="13" t="str">
        <f aca="false">IF(COUNT(F196:H196)&lt;3,"",(F196+G196+(8-H196))/3)</f>
        <v/>
      </c>
      <c r="P196" s="13" t="str">
        <f aca="false">IF(OR(I196="",M196=""),"",I196/M196)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12" t="str">
        <f aca="false">IF(E197="","",IF(E197="A",1,IF(OR(AND(B197="ABC",E197="B"),AND(B197="ACB",E197="C")),2,3)))</f>
        <v/>
      </c>
      <c r="M197" s="12" t="str">
        <f aca="false">IF(E197="","",IF(SUMIFS(Rounds!$C$2:$C$41,Rounds!$A$2:$A$41,A197,Rounds!$B$2:$B$41,E197)&gt;0,SUMIFS(Rounds!$C$2:$C$41,Rounds!$A$2:$A$41,A197,Rounds!$B$2:$B$41,E197),IF(E197="A",120,180)))</f>
        <v/>
      </c>
      <c r="N197" s="12" t="str">
        <f aca="false">IF(E197="","",IF(J197="",M197,J197))</f>
        <v/>
      </c>
      <c r="O197" s="13" t="str">
        <f aca="false">IF(COUNT(F197:H197)&lt;3,"",(F197+G197+(8-H197))/3)</f>
        <v/>
      </c>
      <c r="P197" s="13" t="str">
        <f aca="false">IF(OR(I197="",M197=""),"",I197/M197)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12" t="str">
        <f aca="false">IF(E198="","",IF(E198="A",1,IF(OR(AND(B198="ABC",E198="B"),AND(B198="ACB",E198="C")),2,3)))</f>
        <v/>
      </c>
      <c r="M198" s="12" t="str">
        <f aca="false">IF(E198="","",IF(SUMIFS(Rounds!$C$2:$C$41,Rounds!$A$2:$A$41,A198,Rounds!$B$2:$B$41,E198)&gt;0,SUMIFS(Rounds!$C$2:$C$41,Rounds!$A$2:$A$41,A198,Rounds!$B$2:$B$41,E198),IF(E198="A",120,180)))</f>
        <v/>
      </c>
      <c r="N198" s="12" t="str">
        <f aca="false">IF(E198="","",IF(J198="",M198,J198))</f>
        <v/>
      </c>
      <c r="O198" s="13" t="str">
        <f aca="false">IF(COUNT(F198:H198)&lt;3,"",(F198+G198+(8-H198))/3)</f>
        <v/>
      </c>
      <c r="P198" s="13" t="str">
        <f aca="false">IF(OR(I198="",M198=""),"",I198/M198)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12" t="str">
        <f aca="false">IF(E199="","",IF(E199="A",1,IF(OR(AND(B199="ABC",E199="B"),AND(B199="ACB",E199="C")),2,3)))</f>
        <v/>
      </c>
      <c r="M199" s="12" t="str">
        <f aca="false">IF(E199="","",IF(SUMIFS(Rounds!$C$2:$C$41,Rounds!$A$2:$A$41,A199,Rounds!$B$2:$B$41,E199)&gt;0,SUMIFS(Rounds!$C$2:$C$41,Rounds!$A$2:$A$41,A199,Rounds!$B$2:$B$41,E199),IF(E199="A",120,180)))</f>
        <v/>
      </c>
      <c r="N199" s="12" t="str">
        <f aca="false">IF(E199="","",IF(J199="",M199,J199))</f>
        <v/>
      </c>
      <c r="O199" s="13" t="str">
        <f aca="false">IF(COUNT(F199:H199)&lt;3,"",(F199+G199+(8-H199))/3)</f>
        <v/>
      </c>
      <c r="P199" s="13" t="str">
        <f aca="false">IF(OR(I199="",M199=""),"",I199/M199)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12" t="str">
        <f aca="false">IF(E200="","",IF(E200="A",1,IF(OR(AND(B200="ABC",E200="B"),AND(B200="ACB",E200="C")),2,3)))</f>
        <v/>
      </c>
      <c r="M200" s="12" t="str">
        <f aca="false">IF(E200="","",IF(SUMIFS(Rounds!$C$2:$C$41,Rounds!$A$2:$A$41,A200,Rounds!$B$2:$B$41,E200)&gt;0,SUMIFS(Rounds!$C$2:$C$41,Rounds!$A$2:$A$41,A200,Rounds!$B$2:$B$41,E200),IF(E200="A",120,180)))</f>
        <v/>
      </c>
      <c r="N200" s="12" t="str">
        <f aca="false">IF(E200="","",IF(J200="",M200,J200))</f>
        <v/>
      </c>
      <c r="O200" s="13" t="str">
        <f aca="false">IF(COUNT(F200:H200)&lt;3,"",(F200+G200+(8-H200))/3)</f>
        <v/>
      </c>
      <c r="P200" s="13" t="str">
        <f aca="false">IF(OR(I200="",M200=""),"",I200/M200)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12" t="str">
        <f aca="false">IF(E201="","",IF(E201="A",1,IF(OR(AND(B201="ABC",E201="B"),AND(B201="ACB",E201="C")),2,3)))</f>
        <v/>
      </c>
      <c r="M201" s="12" t="str">
        <f aca="false">IF(E201="","",IF(SUMIFS(Rounds!$C$2:$C$41,Rounds!$A$2:$A$41,A201,Rounds!$B$2:$B$41,E201)&gt;0,SUMIFS(Rounds!$C$2:$C$41,Rounds!$A$2:$A$41,A201,Rounds!$B$2:$B$41,E201),IF(E201="A",120,180)))</f>
        <v/>
      </c>
      <c r="N201" s="12" t="str">
        <f aca="false">IF(E201="","",IF(J201="",M201,J201))</f>
        <v/>
      </c>
      <c r="O201" s="13" t="str">
        <f aca="false">IF(COUNT(F201:H201)&lt;3,"",(F201+G201+(8-H201))/3)</f>
        <v/>
      </c>
      <c r="P201" s="13" t="str">
        <f aca="false">IF(OR(I201="",M201=""),"",I201/M201)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12" t="str">
        <f aca="false">IF(E202="","",IF(E202="A",1,IF(OR(AND(B202="ABC",E202="B"),AND(B202="ACB",E202="C")),2,3)))</f>
        <v/>
      </c>
      <c r="M202" s="12" t="str">
        <f aca="false">IF(E202="","",IF(SUMIFS(Rounds!$C$2:$C$41,Rounds!$A$2:$A$41,A202,Rounds!$B$2:$B$41,E202)&gt;0,SUMIFS(Rounds!$C$2:$C$41,Rounds!$A$2:$A$41,A202,Rounds!$B$2:$B$41,E202),IF(E202="A",120,180)))</f>
        <v/>
      </c>
      <c r="N202" s="12" t="str">
        <f aca="false">IF(E202="","",IF(J202="",M202,J202))</f>
        <v/>
      </c>
      <c r="O202" s="13" t="str">
        <f aca="false">IF(COUNT(F202:H202)&lt;3,"",(F202+G202+(8-H202))/3)</f>
        <v/>
      </c>
      <c r="P202" s="13" t="str">
        <f aca="false">IF(OR(I202="",M202=""),"",I202/M202)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12" t="str">
        <f aca="false">IF(E203="","",IF(E203="A",1,IF(OR(AND(B203="ABC",E203="B"),AND(B203="ACB",E203="C")),2,3)))</f>
        <v/>
      </c>
      <c r="M203" s="12" t="str">
        <f aca="false">IF(E203="","",IF(SUMIFS(Rounds!$C$2:$C$41,Rounds!$A$2:$A$41,A203,Rounds!$B$2:$B$41,E203)&gt;0,SUMIFS(Rounds!$C$2:$C$41,Rounds!$A$2:$A$41,A203,Rounds!$B$2:$B$41,E203),IF(E203="A",120,180)))</f>
        <v/>
      </c>
      <c r="N203" s="12" t="str">
        <f aca="false">IF(E203="","",IF(J203="",M203,J203))</f>
        <v/>
      </c>
      <c r="O203" s="13" t="str">
        <f aca="false">IF(COUNT(F203:H203)&lt;3,"",(F203+G203+(8-H203))/3)</f>
        <v/>
      </c>
      <c r="P203" s="13" t="str">
        <f aca="false">IF(OR(I203="",M203=""),"",I203/M203)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12" t="str">
        <f aca="false">IF(E204="","",IF(E204="A",1,IF(OR(AND(B204="ABC",E204="B"),AND(B204="ACB",E204="C")),2,3)))</f>
        <v/>
      </c>
      <c r="M204" s="12" t="str">
        <f aca="false">IF(E204="","",IF(SUMIFS(Rounds!$C$2:$C$41,Rounds!$A$2:$A$41,A204,Rounds!$B$2:$B$41,E204)&gt;0,SUMIFS(Rounds!$C$2:$C$41,Rounds!$A$2:$A$41,A204,Rounds!$B$2:$B$41,E204),IF(E204="A",120,180)))</f>
        <v/>
      </c>
      <c r="N204" s="12" t="str">
        <f aca="false">IF(E204="","",IF(J204="",M204,J204))</f>
        <v/>
      </c>
      <c r="O204" s="13" t="str">
        <f aca="false">IF(COUNT(F204:H204)&lt;3,"",(F204+G204+(8-H204))/3)</f>
        <v/>
      </c>
      <c r="P204" s="13" t="str">
        <f aca="false">IF(OR(I204="",M204=""),"",I204/M204)</f>
        <v/>
      </c>
    </row>
    <row r="205" customFormat="false" ht="15" hidden="false" customHeight="false" outlineLevel="0" collapsed="false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12" t="str">
        <f aca="false">IF(E205="","",IF(E205="A",1,IF(OR(AND(B205="ABC",E205="B"),AND(B205="ACB",E205="C")),2,3)))</f>
        <v/>
      </c>
      <c r="M205" s="12" t="str">
        <f aca="false">IF(E205="","",IF(SUMIFS(Rounds!$C$2:$C$41,Rounds!$A$2:$A$41,A205,Rounds!$B$2:$B$41,E205)&gt;0,SUMIFS(Rounds!$C$2:$C$41,Rounds!$A$2:$A$41,A205,Rounds!$B$2:$B$41,E205),IF(E205="A",120,180)))</f>
        <v/>
      </c>
      <c r="N205" s="12" t="str">
        <f aca="false">IF(E205="","",IF(J205="",M205,J205))</f>
        <v/>
      </c>
      <c r="O205" s="13" t="str">
        <f aca="false">IF(COUNT(F205:H205)&lt;3,"",(F205+G205+(8-H205))/3)</f>
        <v/>
      </c>
      <c r="P205" s="13" t="str">
        <f aca="false">IF(OR(I205="",M205=""),"",I205/M205)</f>
        <v/>
      </c>
    </row>
    <row r="206" customFormat="false" ht="15" hidden="false" customHeight="false" outlineLevel="0" collapsed="false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12" t="str">
        <f aca="false">IF(E206="","",IF(E206="A",1,IF(OR(AND(B206="ABC",E206="B"),AND(B206="ACB",E206="C")),2,3)))</f>
        <v/>
      </c>
      <c r="M206" s="12" t="str">
        <f aca="false">IF(E206="","",IF(SUMIFS(Rounds!$C$2:$C$41,Rounds!$A$2:$A$41,A206,Rounds!$B$2:$B$41,E206)&gt;0,SUMIFS(Rounds!$C$2:$C$41,Rounds!$A$2:$A$41,A206,Rounds!$B$2:$B$41,E206),IF(E206="A",120,180)))</f>
        <v/>
      </c>
      <c r="N206" s="12" t="str">
        <f aca="false">IF(E206="","",IF(J206="",M206,J206))</f>
        <v/>
      </c>
      <c r="O206" s="13" t="str">
        <f aca="false">IF(COUNT(F206:H206)&lt;3,"",(F206+G206+(8-H206))/3)</f>
        <v/>
      </c>
      <c r="P206" s="13" t="str">
        <f aca="false">IF(OR(I206="",M206=""),"",I206/M206)</f>
        <v/>
      </c>
    </row>
    <row r="207" customFormat="false" ht="15" hidden="false" customHeight="false" outlineLevel="0" collapsed="false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12" t="str">
        <f aca="false">IF(E207="","",IF(E207="A",1,IF(OR(AND(B207="ABC",E207="B"),AND(B207="ACB",E207="C")),2,3)))</f>
        <v/>
      </c>
      <c r="M207" s="12" t="str">
        <f aca="false">IF(E207="","",IF(SUMIFS(Rounds!$C$2:$C$41,Rounds!$A$2:$A$41,A207,Rounds!$B$2:$B$41,E207)&gt;0,SUMIFS(Rounds!$C$2:$C$41,Rounds!$A$2:$A$41,A207,Rounds!$B$2:$B$41,E207),IF(E207="A",120,180)))</f>
        <v/>
      </c>
      <c r="N207" s="12" t="str">
        <f aca="false">IF(E207="","",IF(J207="",M207,J207))</f>
        <v/>
      </c>
      <c r="O207" s="13" t="str">
        <f aca="false">IF(COUNT(F207:H207)&lt;3,"",(F207+G207+(8-H207))/3)</f>
        <v/>
      </c>
      <c r="P207" s="13" t="str">
        <f aca="false">IF(OR(I207="",M207=""),"",I207/M207)</f>
        <v/>
      </c>
    </row>
    <row r="208" customFormat="false" ht="15" hidden="false" customHeight="false" outlineLevel="0" collapsed="false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12" t="str">
        <f aca="false">IF(E208="","",IF(E208="A",1,IF(OR(AND(B208="ABC",E208="B"),AND(B208="ACB",E208="C")),2,3)))</f>
        <v/>
      </c>
      <c r="M208" s="12" t="str">
        <f aca="false">IF(E208="","",IF(SUMIFS(Rounds!$C$2:$C$41,Rounds!$A$2:$A$41,A208,Rounds!$B$2:$B$41,E208)&gt;0,SUMIFS(Rounds!$C$2:$C$41,Rounds!$A$2:$A$41,A208,Rounds!$B$2:$B$41,E208),IF(E208="A",120,180)))</f>
        <v/>
      </c>
      <c r="N208" s="12" t="str">
        <f aca="false">IF(E208="","",IF(J208="",M208,J208))</f>
        <v/>
      </c>
      <c r="O208" s="13" t="str">
        <f aca="false">IF(COUNT(F208:H208)&lt;3,"",(F208+G208+(8-H208))/3)</f>
        <v/>
      </c>
      <c r="P208" s="13" t="str">
        <f aca="false">IF(OR(I208="",M208=""),"",I208/M208)</f>
        <v/>
      </c>
    </row>
    <row r="209" customFormat="false" ht="15" hidden="false" customHeight="false" outlineLevel="0" collapsed="false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12" t="str">
        <f aca="false">IF(E209="","",IF(E209="A",1,IF(OR(AND(B209="ABC",E209="B"),AND(B209="ACB",E209="C")),2,3)))</f>
        <v/>
      </c>
      <c r="M209" s="12" t="str">
        <f aca="false">IF(E209="","",IF(SUMIFS(Rounds!$C$2:$C$41,Rounds!$A$2:$A$41,A209,Rounds!$B$2:$B$41,E209)&gt;0,SUMIFS(Rounds!$C$2:$C$41,Rounds!$A$2:$A$41,A209,Rounds!$B$2:$B$41,E209),IF(E209="A",120,180)))</f>
        <v/>
      </c>
      <c r="N209" s="12" t="str">
        <f aca="false">IF(E209="","",IF(J209="",M209,J209))</f>
        <v/>
      </c>
      <c r="O209" s="13" t="str">
        <f aca="false">IF(COUNT(F209:H209)&lt;3,"",(F209+G209+(8-H209))/3)</f>
        <v/>
      </c>
      <c r="P209" s="13" t="str">
        <f aca="false">IF(OR(I209="",M209=""),"",I209/M209)</f>
        <v/>
      </c>
    </row>
    <row r="210" customFormat="false" ht="15" hidden="false" customHeight="false" outlineLevel="0" collapsed="false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12" t="str">
        <f aca="false">IF(E210="","",IF(E210="A",1,IF(OR(AND(B210="ABC",E210="B"),AND(B210="ACB",E210="C")),2,3)))</f>
        <v/>
      </c>
      <c r="M210" s="12" t="str">
        <f aca="false">IF(E210="","",IF(SUMIFS(Rounds!$C$2:$C$41,Rounds!$A$2:$A$41,A210,Rounds!$B$2:$B$41,E210)&gt;0,SUMIFS(Rounds!$C$2:$C$41,Rounds!$A$2:$A$41,A210,Rounds!$B$2:$B$41,E210),IF(E210="A",120,180)))</f>
        <v/>
      </c>
      <c r="N210" s="12" t="str">
        <f aca="false">IF(E210="","",IF(J210="",M210,J210))</f>
        <v/>
      </c>
      <c r="O210" s="13" t="str">
        <f aca="false">IF(COUNT(F210:H210)&lt;3,"",(F210+G210+(8-H210))/3)</f>
        <v/>
      </c>
      <c r="P210" s="13" t="str">
        <f aca="false">IF(OR(I210="",M210=""),"",I210/M210)</f>
        <v/>
      </c>
    </row>
    <row r="211" customFormat="false" ht="15" hidden="false" customHeight="false" outlineLevel="0" collapsed="false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12" t="str">
        <f aca="false">IF(E211="","",IF(E211="A",1,IF(OR(AND(B211="ABC",E211="B"),AND(B211="ACB",E211="C")),2,3)))</f>
        <v/>
      </c>
      <c r="M211" s="12" t="str">
        <f aca="false">IF(E211="","",IF(SUMIFS(Rounds!$C$2:$C$41,Rounds!$A$2:$A$41,A211,Rounds!$B$2:$B$41,E211)&gt;0,SUMIFS(Rounds!$C$2:$C$41,Rounds!$A$2:$A$41,A211,Rounds!$B$2:$B$41,E211),IF(E211="A",120,180)))</f>
        <v/>
      </c>
      <c r="N211" s="12" t="str">
        <f aca="false">IF(E211="","",IF(J211="",M211,J211))</f>
        <v/>
      </c>
      <c r="O211" s="13" t="str">
        <f aca="false">IF(COUNT(F211:H211)&lt;3,"",(F211+G211+(8-H211))/3)</f>
        <v/>
      </c>
      <c r="P211" s="13" t="str">
        <f aca="false">IF(OR(I211="",M211=""),"",I211/M211)</f>
        <v/>
      </c>
    </row>
    <row r="212" customFormat="false" ht="15" hidden="false" customHeight="false" outlineLevel="0" collapsed="false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12" t="str">
        <f aca="false">IF(E212="","",IF(E212="A",1,IF(OR(AND(B212="ABC",E212="B"),AND(B212="ACB",E212="C")),2,3)))</f>
        <v/>
      </c>
      <c r="M212" s="12" t="str">
        <f aca="false">IF(E212="","",IF(SUMIFS(Rounds!$C$2:$C$41,Rounds!$A$2:$A$41,A212,Rounds!$B$2:$B$41,E212)&gt;0,SUMIFS(Rounds!$C$2:$C$41,Rounds!$A$2:$A$41,A212,Rounds!$B$2:$B$41,E212),IF(E212="A",120,180)))</f>
        <v/>
      </c>
      <c r="N212" s="12" t="str">
        <f aca="false">IF(E212="","",IF(J212="",M212,J212))</f>
        <v/>
      </c>
      <c r="O212" s="13" t="str">
        <f aca="false">IF(COUNT(F212:H212)&lt;3,"",(F212+G212+(8-H212))/3)</f>
        <v/>
      </c>
      <c r="P212" s="13" t="str">
        <f aca="false">IF(OR(I212="",M212=""),"",I212/M212)</f>
        <v/>
      </c>
    </row>
    <row r="213" customFormat="false" ht="15" hidden="false" customHeight="false" outlineLevel="0" collapsed="false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12" t="str">
        <f aca="false">IF(E213="","",IF(E213="A",1,IF(OR(AND(B213="ABC",E213="B"),AND(B213="ACB",E213="C")),2,3)))</f>
        <v/>
      </c>
      <c r="M213" s="12" t="str">
        <f aca="false">IF(E213="","",IF(SUMIFS(Rounds!$C$2:$C$41,Rounds!$A$2:$A$41,A213,Rounds!$B$2:$B$41,E213)&gt;0,SUMIFS(Rounds!$C$2:$C$41,Rounds!$A$2:$A$41,A213,Rounds!$B$2:$B$41,E213),IF(E213="A",120,180)))</f>
        <v/>
      </c>
      <c r="N213" s="12" t="str">
        <f aca="false">IF(E213="","",IF(J213="",M213,J213))</f>
        <v/>
      </c>
      <c r="O213" s="13" t="str">
        <f aca="false">IF(COUNT(F213:H213)&lt;3,"",(F213+G213+(8-H213))/3)</f>
        <v/>
      </c>
      <c r="P213" s="13" t="str">
        <f aca="false">IF(OR(I213="",M213=""),"",I213/M213)</f>
        <v/>
      </c>
    </row>
    <row r="214" customFormat="false" ht="15" hidden="false" customHeight="false" outlineLevel="0" collapsed="false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12" t="str">
        <f aca="false">IF(E214="","",IF(E214="A",1,IF(OR(AND(B214="ABC",E214="B"),AND(B214="ACB",E214="C")),2,3)))</f>
        <v/>
      </c>
      <c r="M214" s="12" t="str">
        <f aca="false">IF(E214="","",IF(SUMIFS(Rounds!$C$2:$C$41,Rounds!$A$2:$A$41,A214,Rounds!$B$2:$B$41,E214)&gt;0,SUMIFS(Rounds!$C$2:$C$41,Rounds!$A$2:$A$41,A214,Rounds!$B$2:$B$41,E214),IF(E214="A",120,180)))</f>
        <v/>
      </c>
      <c r="N214" s="12" t="str">
        <f aca="false">IF(E214="","",IF(J214="",M214,J214))</f>
        <v/>
      </c>
      <c r="O214" s="13" t="str">
        <f aca="false">IF(COUNT(F214:H214)&lt;3,"",(F214+G214+(8-H214))/3)</f>
        <v/>
      </c>
      <c r="P214" s="13" t="str">
        <f aca="false">IF(OR(I214="",M214=""),"",I214/M214)</f>
        <v/>
      </c>
    </row>
    <row r="215" customFormat="false" ht="15" hidden="false" customHeight="false" outlineLevel="0" collapsed="false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12" t="str">
        <f aca="false">IF(E215="","",IF(E215="A",1,IF(OR(AND(B215="ABC",E215="B"),AND(B215="ACB",E215="C")),2,3)))</f>
        <v/>
      </c>
      <c r="M215" s="12" t="str">
        <f aca="false">IF(E215="","",IF(SUMIFS(Rounds!$C$2:$C$41,Rounds!$A$2:$A$41,A215,Rounds!$B$2:$B$41,E215)&gt;0,SUMIFS(Rounds!$C$2:$C$41,Rounds!$A$2:$A$41,A215,Rounds!$B$2:$B$41,E215),IF(E215="A",120,180)))</f>
        <v/>
      </c>
      <c r="N215" s="12" t="str">
        <f aca="false">IF(E215="","",IF(J215="",M215,J215))</f>
        <v/>
      </c>
      <c r="O215" s="13" t="str">
        <f aca="false">IF(COUNT(F215:H215)&lt;3,"",(F215+G215+(8-H215))/3)</f>
        <v/>
      </c>
      <c r="P215" s="13" t="str">
        <f aca="false">IF(OR(I215="",M215=""),"",I215/M215)</f>
        <v/>
      </c>
    </row>
    <row r="216" customFormat="false" ht="15" hidden="false" customHeight="false" outlineLevel="0" collapsed="false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12" t="str">
        <f aca="false">IF(E216="","",IF(E216="A",1,IF(OR(AND(B216="ABC",E216="B"),AND(B216="ACB",E216="C")),2,3)))</f>
        <v/>
      </c>
      <c r="M216" s="12" t="str">
        <f aca="false">IF(E216="","",IF(SUMIFS(Rounds!$C$2:$C$41,Rounds!$A$2:$A$41,A216,Rounds!$B$2:$B$41,E216)&gt;0,SUMIFS(Rounds!$C$2:$C$41,Rounds!$A$2:$A$41,A216,Rounds!$B$2:$B$41,E216),IF(E216="A",120,180)))</f>
        <v/>
      </c>
      <c r="N216" s="12" t="str">
        <f aca="false">IF(E216="","",IF(J216="",M216,J216))</f>
        <v/>
      </c>
      <c r="O216" s="13" t="str">
        <f aca="false">IF(COUNT(F216:H216)&lt;3,"",(F216+G216+(8-H216))/3)</f>
        <v/>
      </c>
      <c r="P216" s="13" t="str">
        <f aca="false">IF(OR(I216="",M216=""),"",I216/M216)</f>
        <v/>
      </c>
    </row>
    <row r="217" customFormat="false" ht="15" hidden="false" customHeight="false" outlineLevel="0" collapsed="false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12" t="str">
        <f aca="false">IF(E217="","",IF(E217="A",1,IF(OR(AND(B217="ABC",E217="B"),AND(B217="ACB",E217="C")),2,3)))</f>
        <v/>
      </c>
      <c r="M217" s="12" t="str">
        <f aca="false">IF(E217="","",IF(SUMIFS(Rounds!$C$2:$C$41,Rounds!$A$2:$A$41,A217,Rounds!$B$2:$B$41,E217)&gt;0,SUMIFS(Rounds!$C$2:$C$41,Rounds!$A$2:$A$41,A217,Rounds!$B$2:$B$41,E217),IF(E217="A",120,180)))</f>
        <v/>
      </c>
      <c r="N217" s="12" t="str">
        <f aca="false">IF(E217="","",IF(J217="",M217,J217))</f>
        <v/>
      </c>
      <c r="O217" s="13" t="str">
        <f aca="false">IF(COUNT(F217:H217)&lt;3,"",(F217+G217+(8-H217))/3)</f>
        <v/>
      </c>
      <c r="P217" s="13" t="str">
        <f aca="false">IF(OR(I217="",M217=""),"",I217/M217)</f>
        <v/>
      </c>
    </row>
    <row r="218" customFormat="false" ht="15" hidden="false" customHeight="false" outlineLevel="0" collapsed="false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12" t="str">
        <f aca="false">IF(E218="","",IF(E218="A",1,IF(OR(AND(B218="ABC",E218="B"),AND(B218="ACB",E218="C")),2,3)))</f>
        <v/>
      </c>
      <c r="M218" s="12" t="str">
        <f aca="false">IF(E218="","",IF(SUMIFS(Rounds!$C$2:$C$41,Rounds!$A$2:$A$41,A218,Rounds!$B$2:$B$41,E218)&gt;0,SUMIFS(Rounds!$C$2:$C$41,Rounds!$A$2:$A$41,A218,Rounds!$B$2:$B$41,E218),IF(E218="A",120,180)))</f>
        <v/>
      </c>
      <c r="N218" s="12" t="str">
        <f aca="false">IF(E218="","",IF(J218="",M218,J218))</f>
        <v/>
      </c>
      <c r="O218" s="13" t="str">
        <f aca="false">IF(COUNT(F218:H218)&lt;3,"",(F218+G218+(8-H218))/3)</f>
        <v/>
      </c>
      <c r="P218" s="13" t="str">
        <f aca="false">IF(OR(I218="",M218=""),"",I218/M218)</f>
        <v/>
      </c>
    </row>
    <row r="219" customFormat="false" ht="15" hidden="false" customHeight="false" outlineLevel="0" collapsed="false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12" t="str">
        <f aca="false">IF(E219="","",IF(E219="A",1,IF(OR(AND(B219="ABC",E219="B"),AND(B219="ACB",E219="C")),2,3)))</f>
        <v/>
      </c>
      <c r="M219" s="12" t="str">
        <f aca="false">IF(E219="","",IF(SUMIFS(Rounds!$C$2:$C$41,Rounds!$A$2:$A$41,A219,Rounds!$B$2:$B$41,E219)&gt;0,SUMIFS(Rounds!$C$2:$C$41,Rounds!$A$2:$A$41,A219,Rounds!$B$2:$B$41,E219),IF(E219="A",120,180)))</f>
        <v/>
      </c>
      <c r="N219" s="12" t="str">
        <f aca="false">IF(E219="","",IF(J219="",M219,J219))</f>
        <v/>
      </c>
      <c r="O219" s="13" t="str">
        <f aca="false">IF(COUNT(F219:H219)&lt;3,"",(F219+G219+(8-H219))/3)</f>
        <v/>
      </c>
      <c r="P219" s="13" t="str">
        <f aca="false">IF(OR(I219="",M219=""),"",I219/M219)</f>
        <v/>
      </c>
    </row>
    <row r="220" customFormat="false" ht="15" hidden="false" customHeight="false" outlineLevel="0" collapsed="false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12" t="str">
        <f aca="false">IF(E220="","",IF(E220="A",1,IF(OR(AND(B220="ABC",E220="B"),AND(B220="ACB",E220="C")),2,3)))</f>
        <v/>
      </c>
      <c r="M220" s="12" t="str">
        <f aca="false">IF(E220="","",IF(SUMIFS(Rounds!$C$2:$C$41,Rounds!$A$2:$A$41,A220,Rounds!$B$2:$B$41,E220)&gt;0,SUMIFS(Rounds!$C$2:$C$41,Rounds!$A$2:$A$41,A220,Rounds!$B$2:$B$41,E220),IF(E220="A",120,180)))</f>
        <v/>
      </c>
      <c r="N220" s="12" t="str">
        <f aca="false">IF(E220="","",IF(J220="",M220,J220))</f>
        <v/>
      </c>
      <c r="O220" s="13" t="str">
        <f aca="false">IF(COUNT(F220:H220)&lt;3,"",(F220+G220+(8-H220))/3)</f>
        <v/>
      </c>
      <c r="P220" s="13" t="str">
        <f aca="false">IF(OR(I220="",M220=""),"",I220/M220)</f>
        <v/>
      </c>
    </row>
    <row r="221" customFormat="false" ht="15" hidden="false" customHeight="false" outlineLevel="0" collapsed="false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12" t="str">
        <f aca="false">IF(E221="","",IF(E221="A",1,IF(OR(AND(B221="ABC",E221="B"),AND(B221="ACB",E221="C")),2,3)))</f>
        <v/>
      </c>
      <c r="M221" s="12" t="str">
        <f aca="false">IF(E221="","",IF(SUMIFS(Rounds!$C$2:$C$41,Rounds!$A$2:$A$41,A221,Rounds!$B$2:$B$41,E221)&gt;0,SUMIFS(Rounds!$C$2:$C$41,Rounds!$A$2:$A$41,A221,Rounds!$B$2:$B$41,E221),IF(E221="A",120,180)))</f>
        <v/>
      </c>
      <c r="N221" s="12" t="str">
        <f aca="false">IF(E221="","",IF(J221="",M221,J221))</f>
        <v/>
      </c>
      <c r="O221" s="13" t="str">
        <f aca="false">IF(COUNT(F221:H221)&lt;3,"",(F221+G221+(8-H221))/3)</f>
        <v/>
      </c>
      <c r="P221" s="13" t="str">
        <f aca="false">IF(OR(I221="",M221=""),"",I221/M221)</f>
        <v/>
      </c>
    </row>
    <row r="222" customFormat="false" ht="15" hidden="false" customHeight="false" outlineLevel="0" collapsed="false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12" t="str">
        <f aca="false">IF(E222="","",IF(E222="A",1,IF(OR(AND(B222="ABC",E222="B"),AND(B222="ACB",E222="C")),2,3)))</f>
        <v/>
      </c>
      <c r="M222" s="12" t="str">
        <f aca="false">IF(E222="","",IF(SUMIFS(Rounds!$C$2:$C$41,Rounds!$A$2:$A$41,A222,Rounds!$B$2:$B$41,E222)&gt;0,SUMIFS(Rounds!$C$2:$C$41,Rounds!$A$2:$A$41,A222,Rounds!$B$2:$B$41,E222),IF(E222="A",120,180)))</f>
        <v/>
      </c>
      <c r="N222" s="12" t="str">
        <f aca="false">IF(E222="","",IF(J222="",M222,J222))</f>
        <v/>
      </c>
      <c r="O222" s="13" t="str">
        <f aca="false">IF(COUNT(F222:H222)&lt;3,"",(F222+G222+(8-H222))/3)</f>
        <v/>
      </c>
      <c r="P222" s="13" t="str">
        <f aca="false">IF(OR(I222="",M222=""),"",I222/M222)</f>
        <v/>
      </c>
    </row>
    <row r="223" customFormat="false" ht="15" hidden="false" customHeight="false" outlineLevel="0" collapsed="false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12" t="str">
        <f aca="false">IF(E223="","",IF(E223="A",1,IF(OR(AND(B223="ABC",E223="B"),AND(B223="ACB",E223="C")),2,3)))</f>
        <v/>
      </c>
      <c r="M223" s="12" t="str">
        <f aca="false">IF(E223="","",IF(SUMIFS(Rounds!$C$2:$C$41,Rounds!$A$2:$A$41,A223,Rounds!$B$2:$B$41,E223)&gt;0,SUMIFS(Rounds!$C$2:$C$41,Rounds!$A$2:$A$41,A223,Rounds!$B$2:$B$41,E223),IF(E223="A",120,180)))</f>
        <v/>
      </c>
      <c r="N223" s="12" t="str">
        <f aca="false">IF(E223="","",IF(J223="",M223,J223))</f>
        <v/>
      </c>
      <c r="O223" s="13" t="str">
        <f aca="false">IF(COUNT(F223:H223)&lt;3,"",(F223+G223+(8-H223))/3)</f>
        <v/>
      </c>
      <c r="P223" s="13" t="str">
        <f aca="false">IF(OR(I223="",M223=""),"",I223/M223)</f>
        <v/>
      </c>
    </row>
    <row r="224" customFormat="false" ht="15" hidden="false" customHeight="false" outlineLevel="0" collapsed="false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12" t="str">
        <f aca="false">IF(E224="","",IF(E224="A",1,IF(OR(AND(B224="ABC",E224="B"),AND(B224="ACB",E224="C")),2,3)))</f>
        <v/>
      </c>
      <c r="M224" s="12" t="str">
        <f aca="false">IF(E224="","",IF(SUMIFS(Rounds!$C$2:$C$41,Rounds!$A$2:$A$41,A224,Rounds!$B$2:$B$41,E224)&gt;0,SUMIFS(Rounds!$C$2:$C$41,Rounds!$A$2:$A$41,A224,Rounds!$B$2:$B$41,E224),IF(E224="A",120,180)))</f>
        <v/>
      </c>
      <c r="N224" s="12" t="str">
        <f aca="false">IF(E224="","",IF(J224="",M224,J224))</f>
        <v/>
      </c>
      <c r="O224" s="13" t="str">
        <f aca="false">IF(COUNT(F224:H224)&lt;3,"",(F224+G224+(8-H224))/3)</f>
        <v/>
      </c>
      <c r="P224" s="13" t="str">
        <f aca="false">IF(OR(I224="",M224=""),"",I224/M224)</f>
        <v/>
      </c>
    </row>
    <row r="225" customFormat="false" ht="15" hidden="false" customHeight="false" outlineLevel="0" collapsed="false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12" t="str">
        <f aca="false">IF(E225="","",IF(E225="A",1,IF(OR(AND(B225="ABC",E225="B"),AND(B225="ACB",E225="C")),2,3)))</f>
        <v/>
      </c>
      <c r="M225" s="12" t="str">
        <f aca="false">IF(E225="","",IF(SUMIFS(Rounds!$C$2:$C$41,Rounds!$A$2:$A$41,A225,Rounds!$B$2:$B$41,E225)&gt;0,SUMIFS(Rounds!$C$2:$C$41,Rounds!$A$2:$A$41,A225,Rounds!$B$2:$B$41,E225),IF(E225="A",120,180)))</f>
        <v/>
      </c>
      <c r="N225" s="12" t="str">
        <f aca="false">IF(E225="","",IF(J225="",M225,J225))</f>
        <v/>
      </c>
      <c r="O225" s="13" t="str">
        <f aca="false">IF(COUNT(F225:H225)&lt;3,"",(F225+G225+(8-H225))/3)</f>
        <v/>
      </c>
      <c r="P225" s="13" t="str">
        <f aca="false">IF(OR(I225="",M225=""),"",I225/M225)</f>
        <v/>
      </c>
    </row>
    <row r="226" customFormat="false" ht="15" hidden="false" customHeight="false" outlineLevel="0" collapsed="false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12" t="str">
        <f aca="false">IF(E226="","",IF(E226="A",1,IF(OR(AND(B226="ABC",E226="B"),AND(B226="ACB",E226="C")),2,3)))</f>
        <v/>
      </c>
      <c r="M226" s="12" t="str">
        <f aca="false">IF(E226="","",IF(SUMIFS(Rounds!$C$2:$C$41,Rounds!$A$2:$A$41,A226,Rounds!$B$2:$B$41,E226)&gt;0,SUMIFS(Rounds!$C$2:$C$41,Rounds!$A$2:$A$41,A226,Rounds!$B$2:$B$41,E226),IF(E226="A",120,180)))</f>
        <v/>
      </c>
      <c r="N226" s="12" t="str">
        <f aca="false">IF(E226="","",IF(J226="",M226,J226))</f>
        <v/>
      </c>
      <c r="O226" s="13" t="str">
        <f aca="false">IF(COUNT(F226:H226)&lt;3,"",(F226+G226+(8-H226))/3)</f>
        <v/>
      </c>
      <c r="P226" s="13" t="str">
        <f aca="false">IF(OR(I226="",M226=""),"",I226/M226)</f>
        <v/>
      </c>
    </row>
    <row r="227" customFormat="false" ht="15" hidden="false" customHeight="false" outlineLevel="0" collapsed="false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12" t="str">
        <f aca="false">IF(E227="","",IF(E227="A",1,IF(OR(AND(B227="ABC",E227="B"),AND(B227="ACB",E227="C")),2,3)))</f>
        <v/>
      </c>
      <c r="M227" s="12" t="str">
        <f aca="false">IF(E227="","",IF(SUMIFS(Rounds!$C$2:$C$41,Rounds!$A$2:$A$41,A227,Rounds!$B$2:$B$41,E227)&gt;0,SUMIFS(Rounds!$C$2:$C$41,Rounds!$A$2:$A$41,A227,Rounds!$B$2:$B$41,E227),IF(E227="A",120,180)))</f>
        <v/>
      </c>
      <c r="N227" s="12" t="str">
        <f aca="false">IF(E227="","",IF(J227="",M227,J227))</f>
        <v/>
      </c>
      <c r="O227" s="13" t="str">
        <f aca="false">IF(COUNT(F227:H227)&lt;3,"",(F227+G227+(8-H227))/3)</f>
        <v/>
      </c>
      <c r="P227" s="13" t="str">
        <f aca="false">IF(OR(I227="",M227=""),"",I227/M227)</f>
        <v/>
      </c>
    </row>
    <row r="228" customFormat="false" ht="15" hidden="false" customHeight="false" outlineLevel="0" collapsed="false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12" t="str">
        <f aca="false">IF(E228="","",IF(E228="A",1,IF(OR(AND(B228="ABC",E228="B"),AND(B228="ACB",E228="C")),2,3)))</f>
        <v/>
      </c>
      <c r="M228" s="12" t="str">
        <f aca="false">IF(E228="","",IF(SUMIFS(Rounds!$C$2:$C$41,Rounds!$A$2:$A$41,A228,Rounds!$B$2:$B$41,E228)&gt;0,SUMIFS(Rounds!$C$2:$C$41,Rounds!$A$2:$A$41,A228,Rounds!$B$2:$B$41,E228),IF(E228="A",120,180)))</f>
        <v/>
      </c>
      <c r="N228" s="12" t="str">
        <f aca="false">IF(E228="","",IF(J228="",M228,J228))</f>
        <v/>
      </c>
      <c r="O228" s="13" t="str">
        <f aca="false">IF(COUNT(F228:H228)&lt;3,"",(F228+G228+(8-H228))/3)</f>
        <v/>
      </c>
      <c r="P228" s="13" t="str">
        <f aca="false">IF(OR(I228="",M228=""),"",I228/M228)</f>
        <v/>
      </c>
    </row>
    <row r="229" customFormat="false" ht="15" hidden="false" customHeight="false" outlineLevel="0" collapsed="false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12" t="str">
        <f aca="false">IF(E229="","",IF(E229="A",1,IF(OR(AND(B229="ABC",E229="B"),AND(B229="ACB",E229="C")),2,3)))</f>
        <v/>
      </c>
      <c r="M229" s="12" t="str">
        <f aca="false">IF(E229="","",IF(SUMIFS(Rounds!$C$2:$C$41,Rounds!$A$2:$A$41,A229,Rounds!$B$2:$B$41,E229)&gt;0,SUMIFS(Rounds!$C$2:$C$41,Rounds!$A$2:$A$41,A229,Rounds!$B$2:$B$41,E229),IF(E229="A",120,180)))</f>
        <v/>
      </c>
      <c r="N229" s="12" t="str">
        <f aca="false">IF(E229="","",IF(J229="",M229,J229))</f>
        <v/>
      </c>
      <c r="O229" s="13" t="str">
        <f aca="false">IF(COUNT(F229:H229)&lt;3,"",(F229+G229+(8-H229))/3)</f>
        <v/>
      </c>
      <c r="P229" s="13" t="str">
        <f aca="false">IF(OR(I229="",M229=""),"",I229/M229)</f>
        <v/>
      </c>
    </row>
    <row r="230" customFormat="false" ht="15" hidden="false" customHeight="false" outlineLevel="0" collapsed="false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12" t="str">
        <f aca="false">IF(E230="","",IF(E230="A",1,IF(OR(AND(B230="ABC",E230="B"),AND(B230="ACB",E230="C")),2,3)))</f>
        <v/>
      </c>
      <c r="M230" s="12" t="str">
        <f aca="false">IF(E230="","",IF(SUMIFS(Rounds!$C$2:$C$41,Rounds!$A$2:$A$41,A230,Rounds!$B$2:$B$41,E230)&gt;0,SUMIFS(Rounds!$C$2:$C$41,Rounds!$A$2:$A$41,A230,Rounds!$B$2:$B$41,E230),IF(E230="A",120,180)))</f>
        <v/>
      </c>
      <c r="N230" s="12" t="str">
        <f aca="false">IF(E230="","",IF(J230="",M230,J230))</f>
        <v/>
      </c>
      <c r="O230" s="13" t="str">
        <f aca="false">IF(COUNT(F230:H230)&lt;3,"",(F230+G230+(8-H230))/3)</f>
        <v/>
      </c>
      <c r="P230" s="13" t="str">
        <f aca="false">IF(OR(I230="",M230=""),"",I230/M230)</f>
        <v/>
      </c>
    </row>
    <row r="231" customFormat="false" ht="15" hidden="false" customHeight="false" outlineLevel="0" collapsed="false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12" t="str">
        <f aca="false">IF(E231="","",IF(E231="A",1,IF(OR(AND(B231="ABC",E231="B"),AND(B231="ACB",E231="C")),2,3)))</f>
        <v/>
      </c>
      <c r="M231" s="12" t="str">
        <f aca="false">IF(E231="","",IF(SUMIFS(Rounds!$C$2:$C$41,Rounds!$A$2:$A$41,A231,Rounds!$B$2:$B$41,E231)&gt;0,SUMIFS(Rounds!$C$2:$C$41,Rounds!$A$2:$A$41,A231,Rounds!$B$2:$B$41,E231),IF(E231="A",120,180)))</f>
        <v/>
      </c>
      <c r="N231" s="12" t="str">
        <f aca="false">IF(E231="","",IF(J231="",M231,J231))</f>
        <v/>
      </c>
      <c r="O231" s="13" t="str">
        <f aca="false">IF(COUNT(F231:H231)&lt;3,"",(F231+G231+(8-H231))/3)</f>
        <v/>
      </c>
      <c r="P231" s="13" t="str">
        <f aca="false">IF(OR(I231="",M231=""),"",I231/M231)</f>
        <v/>
      </c>
    </row>
    <row r="232" customFormat="false" ht="15" hidden="false" customHeight="false" outlineLevel="0" collapsed="false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12" t="str">
        <f aca="false">IF(E232="","",IF(E232="A",1,IF(OR(AND(B232="ABC",E232="B"),AND(B232="ACB",E232="C")),2,3)))</f>
        <v/>
      </c>
      <c r="M232" s="12" t="str">
        <f aca="false">IF(E232="","",IF(SUMIFS(Rounds!$C$2:$C$41,Rounds!$A$2:$A$41,A232,Rounds!$B$2:$B$41,E232)&gt;0,SUMIFS(Rounds!$C$2:$C$41,Rounds!$A$2:$A$41,A232,Rounds!$B$2:$B$41,E232),IF(E232="A",120,180)))</f>
        <v/>
      </c>
      <c r="N232" s="12" t="str">
        <f aca="false">IF(E232="","",IF(J232="",M232,J232))</f>
        <v/>
      </c>
      <c r="O232" s="13" t="str">
        <f aca="false">IF(COUNT(F232:H232)&lt;3,"",(F232+G232+(8-H232))/3)</f>
        <v/>
      </c>
      <c r="P232" s="13" t="str">
        <f aca="false">IF(OR(I232="",M232=""),"",I232/M232)</f>
        <v/>
      </c>
    </row>
    <row r="233" customFormat="false" ht="15" hidden="false" customHeight="false" outlineLevel="0" collapsed="false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12" t="str">
        <f aca="false">IF(E233="","",IF(E233="A",1,IF(OR(AND(B233="ABC",E233="B"),AND(B233="ACB",E233="C")),2,3)))</f>
        <v/>
      </c>
      <c r="M233" s="12" t="str">
        <f aca="false">IF(E233="","",IF(SUMIFS(Rounds!$C$2:$C$41,Rounds!$A$2:$A$41,A233,Rounds!$B$2:$B$41,E233)&gt;0,SUMIFS(Rounds!$C$2:$C$41,Rounds!$A$2:$A$41,A233,Rounds!$B$2:$B$41,E233),IF(E233="A",120,180)))</f>
        <v/>
      </c>
      <c r="N233" s="12" t="str">
        <f aca="false">IF(E233="","",IF(J233="",M233,J233))</f>
        <v/>
      </c>
      <c r="O233" s="13" t="str">
        <f aca="false">IF(COUNT(F233:H233)&lt;3,"",(F233+G233+(8-H233))/3)</f>
        <v/>
      </c>
      <c r="P233" s="13" t="str">
        <f aca="false">IF(OR(I233="",M233=""),"",I233/M233)</f>
        <v/>
      </c>
    </row>
    <row r="234" customFormat="false" ht="15" hidden="false" customHeight="false" outlineLevel="0" collapsed="false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12" t="str">
        <f aca="false">IF(E234="","",IF(E234="A",1,IF(OR(AND(B234="ABC",E234="B"),AND(B234="ACB",E234="C")),2,3)))</f>
        <v/>
      </c>
      <c r="M234" s="12" t="str">
        <f aca="false">IF(E234="","",IF(SUMIFS(Rounds!$C$2:$C$41,Rounds!$A$2:$A$41,A234,Rounds!$B$2:$B$41,E234)&gt;0,SUMIFS(Rounds!$C$2:$C$41,Rounds!$A$2:$A$41,A234,Rounds!$B$2:$B$41,E234),IF(E234="A",120,180)))</f>
        <v/>
      </c>
      <c r="N234" s="12" t="str">
        <f aca="false">IF(E234="","",IF(J234="",M234,J234))</f>
        <v/>
      </c>
      <c r="O234" s="13" t="str">
        <f aca="false">IF(COUNT(F234:H234)&lt;3,"",(F234+G234+(8-H234))/3)</f>
        <v/>
      </c>
      <c r="P234" s="13" t="str">
        <f aca="false">IF(OR(I234="",M234=""),"",I234/M234)</f>
        <v/>
      </c>
    </row>
    <row r="235" customFormat="false" ht="15" hidden="false" customHeight="false" outlineLevel="0" collapsed="false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12" t="str">
        <f aca="false">IF(E235="","",IF(E235="A",1,IF(OR(AND(B235="ABC",E235="B"),AND(B235="ACB",E235="C")),2,3)))</f>
        <v/>
      </c>
      <c r="M235" s="12" t="str">
        <f aca="false">IF(E235="","",IF(SUMIFS(Rounds!$C$2:$C$41,Rounds!$A$2:$A$41,A235,Rounds!$B$2:$B$41,E235)&gt;0,SUMIFS(Rounds!$C$2:$C$41,Rounds!$A$2:$A$41,A235,Rounds!$B$2:$B$41,E235),IF(E235="A",120,180)))</f>
        <v/>
      </c>
      <c r="N235" s="12" t="str">
        <f aca="false">IF(E235="","",IF(J235="",M235,J235))</f>
        <v/>
      </c>
      <c r="O235" s="13" t="str">
        <f aca="false">IF(COUNT(F235:H235)&lt;3,"",(F235+G235+(8-H235))/3)</f>
        <v/>
      </c>
      <c r="P235" s="13" t="str">
        <f aca="false">IF(OR(I235="",M235=""),"",I235/M235)</f>
        <v/>
      </c>
    </row>
    <row r="236" customFormat="false" ht="15" hidden="false" customHeight="false" outlineLevel="0" collapsed="false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12" t="str">
        <f aca="false">IF(E236="","",IF(E236="A",1,IF(OR(AND(B236="ABC",E236="B"),AND(B236="ACB",E236="C")),2,3)))</f>
        <v/>
      </c>
      <c r="M236" s="12" t="str">
        <f aca="false">IF(E236="","",IF(SUMIFS(Rounds!$C$2:$C$41,Rounds!$A$2:$A$41,A236,Rounds!$B$2:$B$41,E236)&gt;0,SUMIFS(Rounds!$C$2:$C$41,Rounds!$A$2:$A$41,A236,Rounds!$B$2:$B$41,E236),IF(E236="A",120,180)))</f>
        <v/>
      </c>
      <c r="N236" s="12" t="str">
        <f aca="false">IF(E236="","",IF(J236="",M236,J236))</f>
        <v/>
      </c>
      <c r="O236" s="13" t="str">
        <f aca="false">IF(COUNT(F236:H236)&lt;3,"",(F236+G236+(8-H236))/3)</f>
        <v/>
      </c>
      <c r="P236" s="13" t="str">
        <f aca="false">IF(OR(I236="",M236=""),"",I236/M236)</f>
        <v/>
      </c>
    </row>
    <row r="237" customFormat="false" ht="15" hidden="false" customHeight="false" outlineLevel="0" collapsed="false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12" t="str">
        <f aca="false">IF(E237="","",IF(E237="A",1,IF(OR(AND(B237="ABC",E237="B"),AND(B237="ACB",E237="C")),2,3)))</f>
        <v/>
      </c>
      <c r="M237" s="12" t="str">
        <f aca="false">IF(E237="","",IF(SUMIFS(Rounds!$C$2:$C$41,Rounds!$A$2:$A$41,A237,Rounds!$B$2:$B$41,E237)&gt;0,SUMIFS(Rounds!$C$2:$C$41,Rounds!$A$2:$A$41,A237,Rounds!$B$2:$B$41,E237),IF(E237="A",120,180)))</f>
        <v/>
      </c>
      <c r="N237" s="12" t="str">
        <f aca="false">IF(E237="","",IF(J237="",M237,J237))</f>
        <v/>
      </c>
      <c r="O237" s="13" t="str">
        <f aca="false">IF(COUNT(F237:H237)&lt;3,"",(F237+G237+(8-H237))/3)</f>
        <v/>
      </c>
      <c r="P237" s="13" t="str">
        <f aca="false">IF(OR(I237="",M237=""),"",I237/M237)</f>
        <v/>
      </c>
    </row>
    <row r="238" customFormat="false" ht="15" hidden="false" customHeight="false" outlineLevel="0" collapsed="false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12" t="str">
        <f aca="false">IF(E238="","",IF(E238="A",1,IF(OR(AND(B238="ABC",E238="B"),AND(B238="ACB",E238="C")),2,3)))</f>
        <v/>
      </c>
      <c r="M238" s="12" t="str">
        <f aca="false">IF(E238="","",IF(SUMIFS(Rounds!$C$2:$C$41,Rounds!$A$2:$A$41,A238,Rounds!$B$2:$B$41,E238)&gt;0,SUMIFS(Rounds!$C$2:$C$41,Rounds!$A$2:$A$41,A238,Rounds!$B$2:$B$41,E238),IF(E238="A",120,180)))</f>
        <v/>
      </c>
      <c r="N238" s="12" t="str">
        <f aca="false">IF(E238="","",IF(J238="",M238,J238))</f>
        <v/>
      </c>
      <c r="O238" s="13" t="str">
        <f aca="false">IF(COUNT(F238:H238)&lt;3,"",(F238+G238+(8-H238))/3)</f>
        <v/>
      </c>
      <c r="P238" s="13" t="str">
        <f aca="false">IF(OR(I238="",M238=""),"",I238/M238)</f>
        <v/>
      </c>
    </row>
    <row r="239" customFormat="false" ht="15" hidden="false" customHeight="false" outlineLevel="0" collapsed="false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12" t="str">
        <f aca="false">IF(E239="","",IF(E239="A",1,IF(OR(AND(B239="ABC",E239="B"),AND(B239="ACB",E239="C")),2,3)))</f>
        <v/>
      </c>
      <c r="M239" s="12" t="str">
        <f aca="false">IF(E239="","",IF(SUMIFS(Rounds!$C$2:$C$41,Rounds!$A$2:$A$41,A239,Rounds!$B$2:$B$41,E239)&gt;0,SUMIFS(Rounds!$C$2:$C$41,Rounds!$A$2:$A$41,A239,Rounds!$B$2:$B$41,E239),IF(E239="A",120,180)))</f>
        <v/>
      </c>
      <c r="N239" s="12" t="str">
        <f aca="false">IF(E239="","",IF(J239="",M239,J239))</f>
        <v/>
      </c>
      <c r="O239" s="13" t="str">
        <f aca="false">IF(COUNT(F239:H239)&lt;3,"",(F239+G239+(8-H239))/3)</f>
        <v/>
      </c>
      <c r="P239" s="13" t="str">
        <f aca="false">IF(OR(I239="",M239=""),"",I239/M239)</f>
        <v/>
      </c>
    </row>
    <row r="240" customFormat="false" ht="15" hidden="false" customHeight="false" outlineLevel="0" collapsed="false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12" t="str">
        <f aca="false">IF(E240="","",IF(E240="A",1,IF(OR(AND(B240="ABC",E240="B"),AND(B240="ACB",E240="C")),2,3)))</f>
        <v/>
      </c>
      <c r="M240" s="12" t="str">
        <f aca="false">IF(E240="","",IF(SUMIFS(Rounds!$C$2:$C$41,Rounds!$A$2:$A$41,A240,Rounds!$B$2:$B$41,E240)&gt;0,SUMIFS(Rounds!$C$2:$C$41,Rounds!$A$2:$A$41,A240,Rounds!$B$2:$B$41,E240),IF(E240="A",120,180)))</f>
        <v/>
      </c>
      <c r="N240" s="12" t="str">
        <f aca="false">IF(E240="","",IF(J240="",M240,J240))</f>
        <v/>
      </c>
      <c r="O240" s="13" t="str">
        <f aca="false">IF(COUNT(F240:H240)&lt;3,"",(F240+G240+(8-H240))/3)</f>
        <v/>
      </c>
      <c r="P240" s="13" t="str">
        <f aca="false">IF(OR(I240="",M240=""),"",I240/M240)</f>
        <v/>
      </c>
    </row>
    <row r="241" customFormat="false" ht="15" hidden="false" customHeight="false" outlineLevel="0" collapsed="false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12" t="str">
        <f aca="false">IF(E241="","",IF(E241="A",1,IF(OR(AND(B241="ABC",E241="B"),AND(B241="ACB",E241="C")),2,3)))</f>
        <v/>
      </c>
      <c r="M241" s="12" t="str">
        <f aca="false">IF(E241="","",IF(SUMIFS(Rounds!$C$2:$C$41,Rounds!$A$2:$A$41,A241,Rounds!$B$2:$B$41,E241)&gt;0,SUMIFS(Rounds!$C$2:$C$41,Rounds!$A$2:$A$41,A241,Rounds!$B$2:$B$41,E241),IF(E241="A",120,180)))</f>
        <v/>
      </c>
      <c r="N241" s="12" t="str">
        <f aca="false">IF(E241="","",IF(J241="",M241,J241))</f>
        <v/>
      </c>
      <c r="O241" s="13" t="str">
        <f aca="false">IF(COUNT(F241:H241)&lt;3,"",(F241+G241+(8-H241))/3)</f>
        <v/>
      </c>
      <c r="P241" s="13" t="str">
        <f aca="false">IF(OR(I241="",M241=""),"",I241/M241)</f>
        <v/>
      </c>
    </row>
    <row r="242" customFormat="false" ht="15" hidden="false" customHeight="false" outlineLevel="0" collapsed="false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12" t="str">
        <f aca="false">IF(E242="","",IF(E242="A",1,IF(OR(AND(B242="ABC",E242="B"),AND(B242="ACB",E242="C")),2,3)))</f>
        <v/>
      </c>
      <c r="M242" s="12" t="str">
        <f aca="false">IF(E242="","",IF(SUMIFS(Rounds!$C$2:$C$41,Rounds!$A$2:$A$41,A242,Rounds!$B$2:$B$41,E242)&gt;0,SUMIFS(Rounds!$C$2:$C$41,Rounds!$A$2:$A$41,A242,Rounds!$B$2:$B$41,E242),IF(E242="A",120,180)))</f>
        <v/>
      </c>
      <c r="N242" s="12" t="str">
        <f aca="false">IF(E242="","",IF(J242="",M242,J242))</f>
        <v/>
      </c>
      <c r="O242" s="13" t="str">
        <f aca="false">IF(COUNT(F242:H242)&lt;3,"",(F242+G242+(8-H242))/3)</f>
        <v/>
      </c>
      <c r="P242" s="13" t="str">
        <f aca="false">IF(OR(I242="",M242=""),"",I242/M242)</f>
        <v/>
      </c>
    </row>
    <row r="243" customFormat="false" ht="15" hidden="false" customHeight="false" outlineLevel="0" collapsed="false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12" t="str">
        <f aca="false">IF(E243="","",IF(E243="A",1,IF(OR(AND(B243="ABC",E243="B"),AND(B243="ACB",E243="C")),2,3)))</f>
        <v/>
      </c>
      <c r="M243" s="12" t="str">
        <f aca="false">IF(E243="","",IF(SUMIFS(Rounds!$C$2:$C$41,Rounds!$A$2:$A$41,A243,Rounds!$B$2:$B$41,E243)&gt;0,SUMIFS(Rounds!$C$2:$C$41,Rounds!$A$2:$A$41,A243,Rounds!$B$2:$B$41,E243),IF(E243="A",120,180)))</f>
        <v/>
      </c>
      <c r="N243" s="12" t="str">
        <f aca="false">IF(E243="","",IF(J243="",M243,J243))</f>
        <v/>
      </c>
      <c r="O243" s="13" t="str">
        <f aca="false">IF(COUNT(F243:H243)&lt;3,"",(F243+G243+(8-H243))/3)</f>
        <v/>
      </c>
      <c r="P243" s="13" t="str">
        <f aca="false">IF(OR(I243="",M243=""),"",I243/M243)</f>
        <v/>
      </c>
    </row>
    <row r="244" customFormat="false" ht="15" hidden="false" customHeight="false" outlineLevel="0" collapsed="false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12" t="str">
        <f aca="false">IF(E244="","",IF(E244="A",1,IF(OR(AND(B244="ABC",E244="B"),AND(B244="ACB",E244="C")),2,3)))</f>
        <v/>
      </c>
      <c r="M244" s="12" t="str">
        <f aca="false">IF(E244="","",IF(SUMIFS(Rounds!$C$2:$C$41,Rounds!$A$2:$A$41,A244,Rounds!$B$2:$B$41,E244)&gt;0,SUMIFS(Rounds!$C$2:$C$41,Rounds!$A$2:$A$41,A244,Rounds!$B$2:$B$41,E244),IF(E244="A",120,180)))</f>
        <v/>
      </c>
      <c r="N244" s="12" t="str">
        <f aca="false">IF(E244="","",IF(J244="",M244,J244))</f>
        <v/>
      </c>
      <c r="O244" s="13" t="str">
        <f aca="false">IF(COUNT(F244:H244)&lt;3,"",(F244+G244+(8-H244))/3)</f>
        <v/>
      </c>
      <c r="P244" s="13" t="str">
        <f aca="false">IF(OR(I244="",M244=""),"",I244/M244)</f>
        <v/>
      </c>
    </row>
    <row r="245" customFormat="false" ht="15" hidden="false" customHeight="false" outlineLevel="0" collapsed="false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12" t="str">
        <f aca="false">IF(E245="","",IF(E245="A",1,IF(OR(AND(B245="ABC",E245="B"),AND(B245="ACB",E245="C")),2,3)))</f>
        <v/>
      </c>
      <c r="M245" s="12" t="str">
        <f aca="false">IF(E245="","",IF(SUMIFS(Rounds!$C$2:$C$41,Rounds!$A$2:$A$41,A245,Rounds!$B$2:$B$41,E245)&gt;0,SUMIFS(Rounds!$C$2:$C$41,Rounds!$A$2:$A$41,A245,Rounds!$B$2:$B$41,E245),IF(E245="A",120,180)))</f>
        <v/>
      </c>
      <c r="N245" s="12" t="str">
        <f aca="false">IF(E245="","",IF(J245="",M245,J245))</f>
        <v/>
      </c>
      <c r="O245" s="13" t="str">
        <f aca="false">IF(COUNT(F245:H245)&lt;3,"",(F245+G245+(8-H245))/3)</f>
        <v/>
      </c>
      <c r="P245" s="13" t="str">
        <f aca="false">IF(OR(I245="",M245=""),"",I245/M245)</f>
        <v/>
      </c>
    </row>
    <row r="246" customFormat="false" ht="15" hidden="false" customHeight="false" outlineLevel="0" collapsed="false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12" t="str">
        <f aca="false">IF(E246="","",IF(E246="A",1,IF(OR(AND(B246="ABC",E246="B"),AND(B246="ACB",E246="C")),2,3)))</f>
        <v/>
      </c>
      <c r="M246" s="12" t="str">
        <f aca="false">IF(E246="","",IF(SUMIFS(Rounds!$C$2:$C$41,Rounds!$A$2:$A$41,A246,Rounds!$B$2:$B$41,E246)&gt;0,SUMIFS(Rounds!$C$2:$C$41,Rounds!$A$2:$A$41,A246,Rounds!$B$2:$B$41,E246),IF(E246="A",120,180)))</f>
        <v/>
      </c>
      <c r="N246" s="12" t="str">
        <f aca="false">IF(E246="","",IF(J246="",M246,J246))</f>
        <v/>
      </c>
      <c r="O246" s="13" t="str">
        <f aca="false">IF(COUNT(F246:H246)&lt;3,"",(F246+G246+(8-H246))/3)</f>
        <v/>
      </c>
      <c r="P246" s="13" t="str">
        <f aca="false">IF(OR(I246="",M246=""),"",I246/M246)</f>
        <v/>
      </c>
    </row>
    <row r="247" customFormat="false" ht="15" hidden="false" customHeight="false" outlineLevel="0" collapsed="false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12" t="str">
        <f aca="false">IF(E247="","",IF(E247="A",1,IF(OR(AND(B247="ABC",E247="B"),AND(B247="ACB",E247="C")),2,3)))</f>
        <v/>
      </c>
      <c r="M247" s="12" t="str">
        <f aca="false">IF(E247="","",IF(SUMIFS(Rounds!$C$2:$C$41,Rounds!$A$2:$A$41,A247,Rounds!$B$2:$B$41,E247)&gt;0,SUMIFS(Rounds!$C$2:$C$41,Rounds!$A$2:$A$41,A247,Rounds!$B$2:$B$41,E247),IF(E247="A",120,180)))</f>
        <v/>
      </c>
      <c r="N247" s="12" t="str">
        <f aca="false">IF(E247="","",IF(J247="",M247,J247))</f>
        <v/>
      </c>
      <c r="O247" s="13" t="str">
        <f aca="false">IF(COUNT(F247:H247)&lt;3,"",(F247+G247+(8-H247))/3)</f>
        <v/>
      </c>
      <c r="P247" s="13" t="str">
        <f aca="false">IF(OR(I247="",M247=""),"",I247/M247)</f>
        <v/>
      </c>
    </row>
    <row r="248" customFormat="false" ht="15" hidden="false" customHeight="false" outlineLevel="0" collapsed="false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12" t="str">
        <f aca="false">IF(E248="","",IF(E248="A",1,IF(OR(AND(B248="ABC",E248="B"),AND(B248="ACB",E248="C")),2,3)))</f>
        <v/>
      </c>
      <c r="M248" s="12" t="str">
        <f aca="false">IF(E248="","",IF(SUMIFS(Rounds!$C$2:$C$41,Rounds!$A$2:$A$41,A248,Rounds!$B$2:$B$41,E248)&gt;0,SUMIFS(Rounds!$C$2:$C$41,Rounds!$A$2:$A$41,A248,Rounds!$B$2:$B$41,E248),IF(E248="A",120,180)))</f>
        <v/>
      </c>
      <c r="N248" s="12" t="str">
        <f aca="false">IF(E248="","",IF(J248="",M248,J248))</f>
        <v/>
      </c>
      <c r="O248" s="13" t="str">
        <f aca="false">IF(COUNT(F248:H248)&lt;3,"",(F248+G248+(8-H248))/3)</f>
        <v/>
      </c>
      <c r="P248" s="13" t="str">
        <f aca="false">IF(OR(I248="",M248=""),"",I248/M248)</f>
        <v/>
      </c>
    </row>
    <row r="249" customFormat="false" ht="15" hidden="false" customHeight="false" outlineLevel="0" collapsed="false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12" t="str">
        <f aca="false">IF(E249="","",IF(E249="A",1,IF(OR(AND(B249="ABC",E249="B"),AND(B249="ACB",E249="C")),2,3)))</f>
        <v/>
      </c>
      <c r="M249" s="12" t="str">
        <f aca="false">IF(E249="","",IF(SUMIFS(Rounds!$C$2:$C$41,Rounds!$A$2:$A$41,A249,Rounds!$B$2:$B$41,E249)&gt;0,SUMIFS(Rounds!$C$2:$C$41,Rounds!$A$2:$A$41,A249,Rounds!$B$2:$B$41,E249),IF(E249="A",120,180)))</f>
        <v/>
      </c>
      <c r="N249" s="12" t="str">
        <f aca="false">IF(E249="","",IF(J249="",M249,J249))</f>
        <v/>
      </c>
      <c r="O249" s="13" t="str">
        <f aca="false">IF(COUNT(F249:H249)&lt;3,"",(F249+G249+(8-H249))/3)</f>
        <v/>
      </c>
      <c r="P249" s="13" t="str">
        <f aca="false">IF(OR(I249="",M249=""),"",I249/M249)</f>
        <v/>
      </c>
    </row>
    <row r="250" customFormat="false" ht="15" hidden="false" customHeight="false" outlineLevel="0" collapsed="false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12" t="str">
        <f aca="false">IF(E250="","",IF(E250="A",1,IF(OR(AND(B250="ABC",E250="B"),AND(B250="ACB",E250="C")),2,3)))</f>
        <v/>
      </c>
      <c r="M250" s="12" t="str">
        <f aca="false">IF(E250="","",IF(SUMIFS(Rounds!$C$2:$C$41,Rounds!$A$2:$A$41,A250,Rounds!$B$2:$B$41,E250)&gt;0,SUMIFS(Rounds!$C$2:$C$41,Rounds!$A$2:$A$41,A250,Rounds!$B$2:$B$41,E250),IF(E250="A",120,180)))</f>
        <v/>
      </c>
      <c r="N250" s="12" t="str">
        <f aca="false">IF(E250="","",IF(J250="",M250,J250))</f>
        <v/>
      </c>
      <c r="O250" s="13" t="str">
        <f aca="false">IF(COUNT(F250:H250)&lt;3,"",(F250+G250+(8-H250))/3)</f>
        <v/>
      </c>
      <c r="P250" s="13" t="str">
        <f aca="false">IF(OR(I250="",M250=""),"",I250/M250)</f>
        <v/>
      </c>
    </row>
    <row r="251" customFormat="false" ht="15" hidden="false" customHeight="false" outlineLevel="0" collapsed="false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12" t="str">
        <f aca="false">IF(E251="","",IF(E251="A",1,IF(OR(AND(B251="ABC",E251="B"),AND(B251="ACB",E251="C")),2,3)))</f>
        <v/>
      </c>
      <c r="M251" s="12" t="str">
        <f aca="false">IF(E251="","",IF(SUMIFS(Rounds!$C$2:$C$41,Rounds!$A$2:$A$41,A251,Rounds!$B$2:$B$41,E251)&gt;0,SUMIFS(Rounds!$C$2:$C$41,Rounds!$A$2:$A$41,A251,Rounds!$B$2:$B$41,E251),IF(E251="A",120,180)))</f>
        <v/>
      </c>
      <c r="N251" s="12" t="str">
        <f aca="false">IF(E251="","",IF(J251="",M251,J251))</f>
        <v/>
      </c>
      <c r="O251" s="13" t="str">
        <f aca="false">IF(COUNT(F251:H251)&lt;3,"",(F251+G251+(8-H251))/3)</f>
        <v/>
      </c>
      <c r="P251" s="13" t="str">
        <f aca="false">IF(OR(I251="",M251=""),"",I251/M251)</f>
        <v/>
      </c>
    </row>
    <row r="252" customFormat="false" ht="15" hidden="false" customHeight="false" outlineLevel="0" collapsed="false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12" t="str">
        <f aca="false">IF(E252="","",IF(E252="A",1,IF(OR(AND(B252="ABC",E252="B"),AND(B252="ACB",E252="C")),2,3)))</f>
        <v/>
      </c>
      <c r="M252" s="12" t="str">
        <f aca="false">IF(E252="","",IF(SUMIFS(Rounds!$C$2:$C$41,Rounds!$A$2:$A$41,A252,Rounds!$B$2:$B$41,E252)&gt;0,SUMIFS(Rounds!$C$2:$C$41,Rounds!$A$2:$A$41,A252,Rounds!$B$2:$B$41,E252),IF(E252="A",120,180)))</f>
        <v/>
      </c>
      <c r="N252" s="12" t="str">
        <f aca="false">IF(E252="","",IF(J252="",M252,J252))</f>
        <v/>
      </c>
      <c r="O252" s="13" t="str">
        <f aca="false">IF(COUNT(F252:H252)&lt;3,"",(F252+G252+(8-H252))/3)</f>
        <v/>
      </c>
      <c r="P252" s="13" t="str">
        <f aca="false">IF(OR(I252="",M252=""),"",I252/M252)</f>
        <v/>
      </c>
    </row>
    <row r="253" customFormat="false" ht="15" hidden="false" customHeight="false" outlineLevel="0" collapsed="false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12" t="str">
        <f aca="false">IF(E253="","",IF(E253="A",1,IF(OR(AND(B253="ABC",E253="B"),AND(B253="ACB",E253="C")),2,3)))</f>
        <v/>
      </c>
      <c r="M253" s="12" t="str">
        <f aca="false">IF(E253="","",IF(SUMIFS(Rounds!$C$2:$C$41,Rounds!$A$2:$A$41,A253,Rounds!$B$2:$B$41,E253)&gt;0,SUMIFS(Rounds!$C$2:$C$41,Rounds!$A$2:$A$41,A253,Rounds!$B$2:$B$41,E253),IF(E253="A",120,180)))</f>
        <v/>
      </c>
      <c r="N253" s="12" t="str">
        <f aca="false">IF(E253="","",IF(J253="",M253,J253))</f>
        <v/>
      </c>
      <c r="O253" s="13" t="str">
        <f aca="false">IF(COUNT(F253:H253)&lt;3,"",(F253+G253+(8-H253))/3)</f>
        <v/>
      </c>
      <c r="P253" s="13" t="str">
        <f aca="false">IF(OR(I253="",M253=""),"",I253/M253)</f>
        <v/>
      </c>
    </row>
    <row r="254" customFormat="false" ht="15" hidden="false" customHeight="false" outlineLevel="0" collapsed="false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12" t="str">
        <f aca="false">IF(E254="","",IF(E254="A",1,IF(OR(AND(B254="ABC",E254="B"),AND(B254="ACB",E254="C")),2,3)))</f>
        <v/>
      </c>
      <c r="M254" s="12" t="str">
        <f aca="false">IF(E254="","",IF(SUMIFS(Rounds!$C$2:$C$41,Rounds!$A$2:$A$41,A254,Rounds!$B$2:$B$41,E254)&gt;0,SUMIFS(Rounds!$C$2:$C$41,Rounds!$A$2:$A$41,A254,Rounds!$B$2:$B$41,E254),IF(E254="A",120,180)))</f>
        <v/>
      </c>
      <c r="N254" s="12" t="str">
        <f aca="false">IF(E254="","",IF(J254="",M254,J254))</f>
        <v/>
      </c>
      <c r="O254" s="13" t="str">
        <f aca="false">IF(COUNT(F254:H254)&lt;3,"",(F254+G254+(8-H254))/3)</f>
        <v/>
      </c>
      <c r="P254" s="13" t="str">
        <f aca="false">IF(OR(I254="",M254=""),"",I254/M254)</f>
        <v/>
      </c>
    </row>
    <row r="255" customFormat="false" ht="15" hidden="false" customHeight="false" outlineLevel="0" collapsed="false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12" t="str">
        <f aca="false">IF(E255="","",IF(E255="A",1,IF(OR(AND(B255="ABC",E255="B"),AND(B255="ACB",E255="C")),2,3)))</f>
        <v/>
      </c>
      <c r="M255" s="12" t="str">
        <f aca="false">IF(E255="","",IF(SUMIFS(Rounds!$C$2:$C$41,Rounds!$A$2:$A$41,A255,Rounds!$B$2:$B$41,E255)&gt;0,SUMIFS(Rounds!$C$2:$C$41,Rounds!$A$2:$A$41,A255,Rounds!$B$2:$B$41,E255),IF(E255="A",120,180)))</f>
        <v/>
      </c>
      <c r="N255" s="12" t="str">
        <f aca="false">IF(E255="","",IF(J255="",M255,J255))</f>
        <v/>
      </c>
      <c r="O255" s="13" t="str">
        <f aca="false">IF(COUNT(F255:H255)&lt;3,"",(F255+G255+(8-H255))/3)</f>
        <v/>
      </c>
      <c r="P255" s="13" t="str">
        <f aca="false">IF(OR(I255="",M255=""),"",I255/M255)</f>
        <v/>
      </c>
    </row>
    <row r="256" customFormat="false" ht="15" hidden="false" customHeight="false" outlineLevel="0" collapsed="false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12" t="str">
        <f aca="false">IF(E256="","",IF(E256="A",1,IF(OR(AND(B256="ABC",E256="B"),AND(B256="ACB",E256="C")),2,3)))</f>
        <v/>
      </c>
      <c r="M256" s="12" t="str">
        <f aca="false">IF(E256="","",IF(SUMIFS(Rounds!$C$2:$C$41,Rounds!$A$2:$A$41,A256,Rounds!$B$2:$B$41,E256)&gt;0,SUMIFS(Rounds!$C$2:$C$41,Rounds!$A$2:$A$41,A256,Rounds!$B$2:$B$41,E256),IF(E256="A",120,180)))</f>
        <v/>
      </c>
      <c r="N256" s="12" t="str">
        <f aca="false">IF(E256="","",IF(J256="",M256,J256))</f>
        <v/>
      </c>
      <c r="O256" s="13" t="str">
        <f aca="false">IF(COUNT(F256:H256)&lt;3,"",(F256+G256+(8-H256))/3)</f>
        <v/>
      </c>
      <c r="P256" s="13" t="str">
        <f aca="false">IF(OR(I256="",M256=""),"",I256/M256)</f>
        <v/>
      </c>
    </row>
    <row r="257" customFormat="false" ht="15" hidden="false" customHeight="false" outlineLevel="0" collapsed="false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12" t="str">
        <f aca="false">IF(E257="","",IF(E257="A",1,IF(OR(AND(B257="ABC",E257="B"),AND(B257="ACB",E257="C")),2,3)))</f>
        <v/>
      </c>
      <c r="M257" s="12" t="str">
        <f aca="false">IF(E257="","",IF(SUMIFS(Rounds!$C$2:$C$41,Rounds!$A$2:$A$41,A257,Rounds!$B$2:$B$41,E257)&gt;0,SUMIFS(Rounds!$C$2:$C$41,Rounds!$A$2:$A$41,A257,Rounds!$B$2:$B$41,E257),IF(E257="A",120,180)))</f>
        <v/>
      </c>
      <c r="N257" s="12" t="str">
        <f aca="false">IF(E257="","",IF(J257="",M257,J257))</f>
        <v/>
      </c>
      <c r="O257" s="13" t="str">
        <f aca="false">IF(COUNT(F257:H257)&lt;3,"",(F257+G257+(8-H257))/3)</f>
        <v/>
      </c>
      <c r="P257" s="13" t="str">
        <f aca="false">IF(OR(I257="",M257=""),"",I257/M257)</f>
        <v/>
      </c>
    </row>
    <row r="258" customFormat="false" ht="15" hidden="false" customHeight="false" outlineLevel="0" collapsed="false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12" t="str">
        <f aca="false">IF(E258="","",IF(E258="A",1,IF(OR(AND(B258="ABC",E258="B"),AND(B258="ACB",E258="C")),2,3)))</f>
        <v/>
      </c>
      <c r="M258" s="12" t="str">
        <f aca="false">IF(E258="","",IF(SUMIFS(Rounds!$C$2:$C$41,Rounds!$A$2:$A$41,A258,Rounds!$B$2:$B$41,E258)&gt;0,SUMIFS(Rounds!$C$2:$C$41,Rounds!$A$2:$A$41,A258,Rounds!$B$2:$B$41,E258),IF(E258="A",120,180)))</f>
        <v/>
      </c>
      <c r="N258" s="12" t="str">
        <f aca="false">IF(E258="","",IF(J258="",M258,J258))</f>
        <v/>
      </c>
      <c r="O258" s="13" t="str">
        <f aca="false">IF(COUNT(F258:H258)&lt;3,"",(F258+G258+(8-H258))/3)</f>
        <v/>
      </c>
      <c r="P258" s="13" t="str">
        <f aca="false">IF(OR(I258="",M258=""),"",I258/M258)</f>
        <v/>
      </c>
    </row>
    <row r="259" customFormat="false" ht="15" hidden="false" customHeight="false" outlineLevel="0" collapsed="false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12" t="str">
        <f aca="false">IF(E259="","",IF(E259="A",1,IF(OR(AND(B259="ABC",E259="B"),AND(B259="ACB",E259="C")),2,3)))</f>
        <v/>
      </c>
      <c r="M259" s="12" t="str">
        <f aca="false">IF(E259="","",IF(SUMIFS(Rounds!$C$2:$C$41,Rounds!$A$2:$A$41,A259,Rounds!$B$2:$B$41,E259)&gt;0,SUMIFS(Rounds!$C$2:$C$41,Rounds!$A$2:$A$41,A259,Rounds!$B$2:$B$41,E259),IF(E259="A",120,180)))</f>
        <v/>
      </c>
      <c r="N259" s="12" t="str">
        <f aca="false">IF(E259="","",IF(J259="",M259,J259))</f>
        <v/>
      </c>
      <c r="O259" s="13" t="str">
        <f aca="false">IF(COUNT(F259:H259)&lt;3,"",(F259+G259+(8-H259))/3)</f>
        <v/>
      </c>
      <c r="P259" s="13" t="str">
        <f aca="false">IF(OR(I259="",M259=""),"",I259/M259)</f>
        <v/>
      </c>
    </row>
    <row r="260" customFormat="false" ht="15" hidden="false" customHeight="false" outlineLevel="0" collapsed="false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12" t="str">
        <f aca="false">IF(E260="","",IF(E260="A",1,IF(OR(AND(B260="ABC",E260="B"),AND(B260="ACB",E260="C")),2,3)))</f>
        <v/>
      </c>
      <c r="M260" s="12" t="str">
        <f aca="false">IF(E260="","",IF(SUMIFS(Rounds!$C$2:$C$41,Rounds!$A$2:$A$41,A260,Rounds!$B$2:$B$41,E260)&gt;0,SUMIFS(Rounds!$C$2:$C$41,Rounds!$A$2:$A$41,A260,Rounds!$B$2:$B$41,E260),IF(E260="A",120,180)))</f>
        <v/>
      </c>
      <c r="N260" s="12" t="str">
        <f aca="false">IF(E260="","",IF(J260="",M260,J260))</f>
        <v/>
      </c>
      <c r="O260" s="13" t="str">
        <f aca="false">IF(COUNT(F260:H260)&lt;3,"",(F260+G260+(8-H260))/3)</f>
        <v/>
      </c>
      <c r="P260" s="13" t="str">
        <f aca="false">IF(OR(I260="",M260=""),"",I260/M260)</f>
        <v/>
      </c>
    </row>
    <row r="261" customFormat="false" ht="15" hidden="false" customHeight="false" outlineLevel="0" collapsed="false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12" t="str">
        <f aca="false">IF(E261="","",IF(E261="A",1,IF(OR(AND(B261="ABC",E261="B"),AND(B261="ACB",E261="C")),2,3)))</f>
        <v/>
      </c>
      <c r="M261" s="12" t="str">
        <f aca="false">IF(E261="","",IF(SUMIFS(Rounds!$C$2:$C$41,Rounds!$A$2:$A$41,A261,Rounds!$B$2:$B$41,E261)&gt;0,SUMIFS(Rounds!$C$2:$C$41,Rounds!$A$2:$A$41,A261,Rounds!$B$2:$B$41,E261),IF(E261="A",120,180)))</f>
        <v/>
      </c>
      <c r="N261" s="12" t="str">
        <f aca="false">IF(E261="","",IF(J261="",M261,J261))</f>
        <v/>
      </c>
      <c r="O261" s="13" t="str">
        <f aca="false">IF(COUNT(F261:H261)&lt;3,"",(F261+G261+(8-H261))/3)</f>
        <v/>
      </c>
      <c r="P261" s="13" t="str">
        <f aca="false">IF(OR(I261="",M261=""),"",I261/M261)</f>
        <v/>
      </c>
    </row>
    <row r="262" customFormat="false" ht="15" hidden="false" customHeight="false" outlineLevel="0" collapsed="false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12" t="str">
        <f aca="false">IF(E262="","",IF(E262="A",1,IF(OR(AND(B262="ABC",E262="B"),AND(B262="ACB",E262="C")),2,3)))</f>
        <v/>
      </c>
      <c r="M262" s="12" t="str">
        <f aca="false">IF(E262="","",IF(SUMIFS(Rounds!$C$2:$C$41,Rounds!$A$2:$A$41,A262,Rounds!$B$2:$B$41,E262)&gt;0,SUMIFS(Rounds!$C$2:$C$41,Rounds!$A$2:$A$41,A262,Rounds!$B$2:$B$41,E262),IF(E262="A",120,180)))</f>
        <v/>
      </c>
      <c r="N262" s="12" t="str">
        <f aca="false">IF(E262="","",IF(J262="",M262,J262))</f>
        <v/>
      </c>
      <c r="O262" s="13" t="str">
        <f aca="false">IF(COUNT(F262:H262)&lt;3,"",(F262+G262+(8-H262))/3)</f>
        <v/>
      </c>
      <c r="P262" s="13" t="str">
        <f aca="false">IF(OR(I262="",M262=""),"",I262/M262)</f>
        <v/>
      </c>
    </row>
    <row r="263" customFormat="false" ht="15" hidden="false" customHeight="false" outlineLevel="0" collapsed="false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12" t="str">
        <f aca="false">IF(E263="","",IF(E263="A",1,IF(OR(AND(B263="ABC",E263="B"),AND(B263="ACB",E263="C")),2,3)))</f>
        <v/>
      </c>
      <c r="M263" s="12" t="str">
        <f aca="false">IF(E263="","",IF(SUMIFS(Rounds!$C$2:$C$41,Rounds!$A$2:$A$41,A263,Rounds!$B$2:$B$41,E263)&gt;0,SUMIFS(Rounds!$C$2:$C$41,Rounds!$A$2:$A$41,A263,Rounds!$B$2:$B$41,E263),IF(E263="A",120,180)))</f>
        <v/>
      </c>
      <c r="N263" s="12" t="str">
        <f aca="false">IF(E263="","",IF(J263="",M263,J263))</f>
        <v/>
      </c>
      <c r="O263" s="13" t="str">
        <f aca="false">IF(COUNT(F263:H263)&lt;3,"",(F263+G263+(8-H263))/3)</f>
        <v/>
      </c>
      <c r="P263" s="13" t="str">
        <f aca="false">IF(OR(I263="",M263=""),"",I263/M263)</f>
        <v/>
      </c>
    </row>
    <row r="264" customFormat="false" ht="15" hidden="false" customHeight="false" outlineLevel="0" collapsed="false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12" t="str">
        <f aca="false">IF(E264="","",IF(E264="A",1,IF(OR(AND(B264="ABC",E264="B"),AND(B264="ACB",E264="C")),2,3)))</f>
        <v/>
      </c>
      <c r="M264" s="12" t="str">
        <f aca="false">IF(E264="","",IF(SUMIFS(Rounds!$C$2:$C$41,Rounds!$A$2:$A$41,A264,Rounds!$B$2:$B$41,E264)&gt;0,SUMIFS(Rounds!$C$2:$C$41,Rounds!$A$2:$A$41,A264,Rounds!$B$2:$B$41,E264),IF(E264="A",120,180)))</f>
        <v/>
      </c>
      <c r="N264" s="12" t="str">
        <f aca="false">IF(E264="","",IF(J264="",M264,J264))</f>
        <v/>
      </c>
      <c r="O264" s="13" t="str">
        <f aca="false">IF(COUNT(F264:H264)&lt;3,"",(F264+G264+(8-H264))/3)</f>
        <v/>
      </c>
      <c r="P264" s="13" t="str">
        <f aca="false">IF(OR(I264="",M264=""),"",I264/M264)</f>
        <v/>
      </c>
    </row>
    <row r="265" customFormat="false" ht="15" hidden="false" customHeight="false" outlineLevel="0" collapsed="false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12" t="str">
        <f aca="false">IF(E265="","",IF(E265="A",1,IF(OR(AND(B265="ABC",E265="B"),AND(B265="ACB",E265="C")),2,3)))</f>
        <v/>
      </c>
      <c r="M265" s="12" t="str">
        <f aca="false">IF(E265="","",IF(SUMIFS(Rounds!$C$2:$C$41,Rounds!$A$2:$A$41,A265,Rounds!$B$2:$B$41,E265)&gt;0,SUMIFS(Rounds!$C$2:$C$41,Rounds!$A$2:$A$41,A265,Rounds!$B$2:$B$41,E265),IF(E265="A",120,180)))</f>
        <v/>
      </c>
      <c r="N265" s="12" t="str">
        <f aca="false">IF(E265="","",IF(J265="",M265,J265))</f>
        <v/>
      </c>
      <c r="O265" s="13" t="str">
        <f aca="false">IF(COUNT(F265:H265)&lt;3,"",(F265+G265+(8-H265))/3)</f>
        <v/>
      </c>
      <c r="P265" s="13" t="str">
        <f aca="false">IF(OR(I265="",M265=""),"",I265/M265)</f>
        <v/>
      </c>
    </row>
    <row r="266" customFormat="false" ht="15" hidden="false" customHeight="false" outlineLevel="0" collapsed="false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12" t="str">
        <f aca="false">IF(E266="","",IF(E266="A",1,IF(OR(AND(B266="ABC",E266="B"),AND(B266="ACB",E266="C")),2,3)))</f>
        <v/>
      </c>
      <c r="M266" s="12" t="str">
        <f aca="false">IF(E266="","",IF(SUMIFS(Rounds!$C$2:$C$41,Rounds!$A$2:$A$41,A266,Rounds!$B$2:$B$41,E266)&gt;0,SUMIFS(Rounds!$C$2:$C$41,Rounds!$A$2:$A$41,A266,Rounds!$B$2:$B$41,E266),IF(E266="A",120,180)))</f>
        <v/>
      </c>
      <c r="N266" s="12" t="str">
        <f aca="false">IF(E266="","",IF(J266="",M266,J266))</f>
        <v/>
      </c>
      <c r="O266" s="13" t="str">
        <f aca="false">IF(COUNT(F266:H266)&lt;3,"",(F266+G266+(8-H266))/3)</f>
        <v/>
      </c>
      <c r="P266" s="13" t="str">
        <f aca="false">IF(OR(I266="",M266=""),"",I266/M266)</f>
        <v/>
      </c>
    </row>
    <row r="267" customFormat="false" ht="15" hidden="false" customHeight="false" outlineLevel="0" collapsed="false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12" t="str">
        <f aca="false">IF(E267="","",IF(E267="A",1,IF(OR(AND(B267="ABC",E267="B"),AND(B267="ACB",E267="C")),2,3)))</f>
        <v/>
      </c>
      <c r="M267" s="12" t="str">
        <f aca="false">IF(E267="","",IF(SUMIFS(Rounds!$C$2:$C$41,Rounds!$A$2:$A$41,A267,Rounds!$B$2:$B$41,E267)&gt;0,SUMIFS(Rounds!$C$2:$C$41,Rounds!$A$2:$A$41,A267,Rounds!$B$2:$B$41,E267),IF(E267="A",120,180)))</f>
        <v/>
      </c>
      <c r="N267" s="12" t="str">
        <f aca="false">IF(E267="","",IF(J267="",M267,J267))</f>
        <v/>
      </c>
      <c r="O267" s="13" t="str">
        <f aca="false">IF(COUNT(F267:H267)&lt;3,"",(F267+G267+(8-H267))/3)</f>
        <v/>
      </c>
      <c r="P267" s="13" t="str">
        <f aca="false">IF(OR(I267="",M267=""),"",I267/M267)</f>
        <v/>
      </c>
    </row>
    <row r="268" customFormat="false" ht="15" hidden="false" customHeight="false" outlineLevel="0" collapsed="false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12" t="str">
        <f aca="false">IF(E268="","",IF(E268="A",1,IF(OR(AND(B268="ABC",E268="B"),AND(B268="ACB",E268="C")),2,3)))</f>
        <v/>
      </c>
      <c r="M268" s="12" t="str">
        <f aca="false">IF(E268="","",IF(SUMIFS(Rounds!$C$2:$C$41,Rounds!$A$2:$A$41,A268,Rounds!$B$2:$B$41,E268)&gt;0,SUMIFS(Rounds!$C$2:$C$41,Rounds!$A$2:$A$41,A268,Rounds!$B$2:$B$41,E268),IF(E268="A",120,180)))</f>
        <v/>
      </c>
      <c r="N268" s="12" t="str">
        <f aca="false">IF(E268="","",IF(J268="",M268,J268))</f>
        <v/>
      </c>
      <c r="O268" s="13" t="str">
        <f aca="false">IF(COUNT(F268:H268)&lt;3,"",(F268+G268+(8-H268))/3)</f>
        <v/>
      </c>
      <c r="P268" s="13" t="str">
        <f aca="false">IF(OR(I268="",M268=""),"",I268/M268)</f>
        <v/>
      </c>
    </row>
    <row r="269" customFormat="false" ht="15" hidden="false" customHeight="false" outlineLevel="0" collapsed="false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12" t="str">
        <f aca="false">IF(E269="","",IF(E269="A",1,IF(OR(AND(B269="ABC",E269="B"),AND(B269="ACB",E269="C")),2,3)))</f>
        <v/>
      </c>
      <c r="M269" s="12" t="str">
        <f aca="false">IF(E269="","",IF(SUMIFS(Rounds!$C$2:$C$41,Rounds!$A$2:$A$41,A269,Rounds!$B$2:$B$41,E269)&gt;0,SUMIFS(Rounds!$C$2:$C$41,Rounds!$A$2:$A$41,A269,Rounds!$B$2:$B$41,E269),IF(E269="A",120,180)))</f>
        <v/>
      </c>
      <c r="N269" s="12" t="str">
        <f aca="false">IF(E269="","",IF(J269="",M269,J269))</f>
        <v/>
      </c>
      <c r="O269" s="13" t="str">
        <f aca="false">IF(COUNT(F269:H269)&lt;3,"",(F269+G269+(8-H269))/3)</f>
        <v/>
      </c>
      <c r="P269" s="13" t="str">
        <f aca="false">IF(OR(I269="",M269=""),"",I269/M269)</f>
        <v/>
      </c>
    </row>
    <row r="270" customFormat="false" ht="15" hidden="false" customHeight="false" outlineLevel="0" collapsed="false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12" t="str">
        <f aca="false">IF(E270="","",IF(E270="A",1,IF(OR(AND(B270="ABC",E270="B"),AND(B270="ACB",E270="C")),2,3)))</f>
        <v/>
      </c>
      <c r="M270" s="12" t="str">
        <f aca="false">IF(E270="","",IF(SUMIFS(Rounds!$C$2:$C$41,Rounds!$A$2:$A$41,A270,Rounds!$B$2:$B$41,E270)&gt;0,SUMIFS(Rounds!$C$2:$C$41,Rounds!$A$2:$A$41,A270,Rounds!$B$2:$B$41,E270),IF(E270="A",120,180)))</f>
        <v/>
      </c>
      <c r="N270" s="12" t="str">
        <f aca="false">IF(E270="","",IF(J270="",M270,J270))</f>
        <v/>
      </c>
      <c r="O270" s="13" t="str">
        <f aca="false">IF(COUNT(F270:H270)&lt;3,"",(F270+G270+(8-H270))/3)</f>
        <v/>
      </c>
      <c r="P270" s="13" t="str">
        <f aca="false">IF(OR(I270="",M270=""),"",I270/M270)</f>
        <v/>
      </c>
    </row>
    <row r="271" customFormat="false" ht="15" hidden="false" customHeight="false" outlineLevel="0" collapsed="false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12" t="str">
        <f aca="false">IF(E271="","",IF(E271="A",1,IF(OR(AND(B271="ABC",E271="B"),AND(B271="ACB",E271="C")),2,3)))</f>
        <v/>
      </c>
      <c r="M271" s="12" t="str">
        <f aca="false">IF(E271="","",IF(SUMIFS(Rounds!$C$2:$C$41,Rounds!$A$2:$A$41,A271,Rounds!$B$2:$B$41,E271)&gt;0,SUMIFS(Rounds!$C$2:$C$41,Rounds!$A$2:$A$41,A271,Rounds!$B$2:$B$41,E271),IF(E271="A",120,180)))</f>
        <v/>
      </c>
      <c r="N271" s="12" t="str">
        <f aca="false">IF(E271="","",IF(J271="",M271,J271))</f>
        <v/>
      </c>
      <c r="O271" s="13" t="str">
        <f aca="false">IF(COUNT(F271:H271)&lt;3,"",(F271+G271+(8-H271))/3)</f>
        <v/>
      </c>
      <c r="P271" s="13" t="str">
        <f aca="false">IF(OR(I271="",M271=""),"",I271/M271)</f>
        <v/>
      </c>
    </row>
    <row r="272" customFormat="false" ht="15" hidden="false" customHeight="false" outlineLevel="0" collapsed="false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12" t="str">
        <f aca="false">IF(E272="","",IF(E272="A",1,IF(OR(AND(B272="ABC",E272="B"),AND(B272="ACB",E272="C")),2,3)))</f>
        <v/>
      </c>
      <c r="M272" s="12" t="str">
        <f aca="false">IF(E272="","",IF(SUMIFS(Rounds!$C$2:$C$41,Rounds!$A$2:$A$41,A272,Rounds!$B$2:$B$41,E272)&gt;0,SUMIFS(Rounds!$C$2:$C$41,Rounds!$A$2:$A$41,A272,Rounds!$B$2:$B$41,E272),IF(E272="A",120,180)))</f>
        <v/>
      </c>
      <c r="N272" s="12" t="str">
        <f aca="false">IF(E272="","",IF(J272="",M272,J272))</f>
        <v/>
      </c>
      <c r="O272" s="13" t="str">
        <f aca="false">IF(COUNT(F272:H272)&lt;3,"",(F272+G272+(8-H272))/3)</f>
        <v/>
      </c>
      <c r="P272" s="13" t="str">
        <f aca="false">IF(OR(I272="",M272=""),"",I272/M272)</f>
        <v/>
      </c>
    </row>
    <row r="273" customFormat="false" ht="15" hidden="false" customHeight="false" outlineLevel="0" collapsed="false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12" t="str">
        <f aca="false">IF(E273="","",IF(E273="A",1,IF(OR(AND(B273="ABC",E273="B"),AND(B273="ACB",E273="C")),2,3)))</f>
        <v/>
      </c>
      <c r="M273" s="12" t="str">
        <f aca="false">IF(E273="","",IF(SUMIFS(Rounds!$C$2:$C$41,Rounds!$A$2:$A$41,A273,Rounds!$B$2:$B$41,E273)&gt;0,SUMIFS(Rounds!$C$2:$C$41,Rounds!$A$2:$A$41,A273,Rounds!$B$2:$B$41,E273),IF(E273="A",120,180)))</f>
        <v/>
      </c>
      <c r="N273" s="12" t="str">
        <f aca="false">IF(E273="","",IF(J273="",M273,J273))</f>
        <v/>
      </c>
      <c r="O273" s="13" t="str">
        <f aca="false">IF(COUNT(F273:H273)&lt;3,"",(F273+G273+(8-H273))/3)</f>
        <v/>
      </c>
      <c r="P273" s="13" t="str">
        <f aca="false">IF(OR(I273="",M273=""),"",I273/M273)</f>
        <v/>
      </c>
    </row>
    <row r="274" customFormat="false" ht="15" hidden="false" customHeight="false" outlineLevel="0" collapsed="false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12" t="str">
        <f aca="false">IF(E274="","",IF(E274="A",1,IF(OR(AND(B274="ABC",E274="B"),AND(B274="ACB",E274="C")),2,3)))</f>
        <v/>
      </c>
      <c r="M274" s="12" t="str">
        <f aca="false">IF(E274="","",IF(SUMIFS(Rounds!$C$2:$C$41,Rounds!$A$2:$A$41,A274,Rounds!$B$2:$B$41,E274)&gt;0,SUMIFS(Rounds!$C$2:$C$41,Rounds!$A$2:$A$41,A274,Rounds!$B$2:$B$41,E274),IF(E274="A",120,180)))</f>
        <v/>
      </c>
      <c r="N274" s="12" t="str">
        <f aca="false">IF(E274="","",IF(J274="",M274,J274))</f>
        <v/>
      </c>
      <c r="O274" s="13" t="str">
        <f aca="false">IF(COUNT(F274:H274)&lt;3,"",(F274+G274+(8-H274))/3)</f>
        <v/>
      </c>
      <c r="P274" s="13" t="str">
        <f aca="false">IF(OR(I274="",M274=""),"",I274/M274)</f>
        <v/>
      </c>
    </row>
    <row r="275" customFormat="false" ht="15" hidden="false" customHeight="false" outlineLevel="0" collapsed="false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12" t="str">
        <f aca="false">IF(E275="","",IF(E275="A",1,IF(OR(AND(B275="ABC",E275="B"),AND(B275="ACB",E275="C")),2,3)))</f>
        <v/>
      </c>
      <c r="M275" s="12" t="str">
        <f aca="false">IF(E275="","",IF(SUMIFS(Rounds!$C$2:$C$41,Rounds!$A$2:$A$41,A275,Rounds!$B$2:$B$41,E275)&gt;0,SUMIFS(Rounds!$C$2:$C$41,Rounds!$A$2:$A$41,A275,Rounds!$B$2:$B$41,E275),IF(E275="A",120,180)))</f>
        <v/>
      </c>
      <c r="N275" s="12" t="str">
        <f aca="false">IF(E275="","",IF(J275="",M275,J275))</f>
        <v/>
      </c>
      <c r="O275" s="13" t="str">
        <f aca="false">IF(COUNT(F275:H275)&lt;3,"",(F275+G275+(8-H275))/3)</f>
        <v/>
      </c>
      <c r="P275" s="13" t="str">
        <f aca="false">IF(OR(I275="",M275=""),"",I275/M275)</f>
        <v/>
      </c>
    </row>
    <row r="276" customFormat="false" ht="15" hidden="false" customHeight="false" outlineLevel="0" collapsed="false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12" t="str">
        <f aca="false">IF(E276="","",IF(E276="A",1,IF(OR(AND(B276="ABC",E276="B"),AND(B276="ACB",E276="C")),2,3)))</f>
        <v/>
      </c>
      <c r="M276" s="12" t="str">
        <f aca="false">IF(E276="","",IF(SUMIFS(Rounds!$C$2:$C$41,Rounds!$A$2:$A$41,A276,Rounds!$B$2:$B$41,E276)&gt;0,SUMIFS(Rounds!$C$2:$C$41,Rounds!$A$2:$A$41,A276,Rounds!$B$2:$B$41,E276),IF(E276="A",120,180)))</f>
        <v/>
      </c>
      <c r="N276" s="12" t="str">
        <f aca="false">IF(E276="","",IF(J276="",M276,J276))</f>
        <v/>
      </c>
      <c r="O276" s="13" t="str">
        <f aca="false">IF(COUNT(F276:H276)&lt;3,"",(F276+G276+(8-H276))/3)</f>
        <v/>
      </c>
      <c r="P276" s="13" t="str">
        <f aca="false">IF(OR(I276="",M276=""),"",I276/M276)</f>
        <v/>
      </c>
    </row>
    <row r="277" customFormat="false" ht="15" hidden="false" customHeight="false" outlineLevel="0" collapsed="false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12" t="str">
        <f aca="false">IF(E277="","",IF(E277="A",1,IF(OR(AND(B277="ABC",E277="B"),AND(B277="ACB",E277="C")),2,3)))</f>
        <v/>
      </c>
      <c r="M277" s="12" t="str">
        <f aca="false">IF(E277="","",IF(SUMIFS(Rounds!$C$2:$C$41,Rounds!$A$2:$A$41,A277,Rounds!$B$2:$B$41,E277)&gt;0,SUMIFS(Rounds!$C$2:$C$41,Rounds!$A$2:$A$41,A277,Rounds!$B$2:$B$41,E277),IF(E277="A",120,180)))</f>
        <v/>
      </c>
      <c r="N277" s="12" t="str">
        <f aca="false">IF(E277="","",IF(J277="",M277,J277))</f>
        <v/>
      </c>
      <c r="O277" s="13" t="str">
        <f aca="false">IF(COUNT(F277:H277)&lt;3,"",(F277+G277+(8-H277))/3)</f>
        <v/>
      </c>
      <c r="P277" s="13" t="str">
        <f aca="false">IF(OR(I277="",M277=""),"",I277/M277)</f>
        <v/>
      </c>
    </row>
    <row r="278" customFormat="false" ht="15" hidden="false" customHeight="false" outlineLevel="0" collapsed="false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12" t="str">
        <f aca="false">IF(E278="","",IF(E278="A",1,IF(OR(AND(B278="ABC",E278="B"),AND(B278="ACB",E278="C")),2,3)))</f>
        <v/>
      </c>
      <c r="M278" s="12" t="str">
        <f aca="false">IF(E278="","",IF(SUMIFS(Rounds!$C$2:$C$41,Rounds!$A$2:$A$41,A278,Rounds!$B$2:$B$41,E278)&gt;0,SUMIFS(Rounds!$C$2:$C$41,Rounds!$A$2:$A$41,A278,Rounds!$B$2:$B$41,E278),IF(E278="A",120,180)))</f>
        <v/>
      </c>
      <c r="N278" s="12" t="str">
        <f aca="false">IF(E278="","",IF(J278="",M278,J278))</f>
        <v/>
      </c>
      <c r="O278" s="13" t="str">
        <f aca="false">IF(COUNT(F278:H278)&lt;3,"",(F278+G278+(8-H278))/3)</f>
        <v/>
      </c>
      <c r="P278" s="13" t="str">
        <f aca="false">IF(OR(I278="",M278=""),"",I278/M278)</f>
        <v/>
      </c>
    </row>
    <row r="279" customFormat="false" ht="15" hidden="false" customHeight="false" outlineLevel="0" collapsed="false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12" t="str">
        <f aca="false">IF(E279="","",IF(E279="A",1,IF(OR(AND(B279="ABC",E279="B"),AND(B279="ACB",E279="C")),2,3)))</f>
        <v/>
      </c>
      <c r="M279" s="12" t="str">
        <f aca="false">IF(E279="","",IF(SUMIFS(Rounds!$C$2:$C$41,Rounds!$A$2:$A$41,A279,Rounds!$B$2:$B$41,E279)&gt;0,SUMIFS(Rounds!$C$2:$C$41,Rounds!$A$2:$A$41,A279,Rounds!$B$2:$B$41,E279),IF(E279="A",120,180)))</f>
        <v/>
      </c>
      <c r="N279" s="12" t="str">
        <f aca="false">IF(E279="","",IF(J279="",M279,J279))</f>
        <v/>
      </c>
      <c r="O279" s="13" t="str">
        <f aca="false">IF(COUNT(F279:H279)&lt;3,"",(F279+G279+(8-H279))/3)</f>
        <v/>
      </c>
      <c r="P279" s="13" t="str">
        <f aca="false">IF(OR(I279="",M279=""),"",I279/M279)</f>
        <v/>
      </c>
    </row>
    <row r="280" customFormat="false" ht="15" hidden="false" customHeight="false" outlineLevel="0" collapsed="false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12" t="str">
        <f aca="false">IF(E280="","",IF(E280="A",1,IF(OR(AND(B280="ABC",E280="B"),AND(B280="ACB",E280="C")),2,3)))</f>
        <v/>
      </c>
      <c r="M280" s="12" t="str">
        <f aca="false">IF(E280="","",IF(SUMIFS(Rounds!$C$2:$C$41,Rounds!$A$2:$A$41,A280,Rounds!$B$2:$B$41,E280)&gt;0,SUMIFS(Rounds!$C$2:$C$41,Rounds!$A$2:$A$41,A280,Rounds!$B$2:$B$41,E280),IF(E280="A",120,180)))</f>
        <v/>
      </c>
      <c r="N280" s="12" t="str">
        <f aca="false">IF(E280="","",IF(J280="",M280,J280))</f>
        <v/>
      </c>
      <c r="O280" s="13" t="str">
        <f aca="false">IF(COUNT(F280:H280)&lt;3,"",(F280+G280+(8-H280))/3)</f>
        <v/>
      </c>
      <c r="P280" s="13" t="str">
        <f aca="false">IF(OR(I280="",M280=""),"",I280/M280)</f>
        <v/>
      </c>
    </row>
    <row r="281" customFormat="false" ht="15" hidden="false" customHeight="false" outlineLevel="0" collapsed="false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12" t="str">
        <f aca="false">IF(E281="","",IF(E281="A",1,IF(OR(AND(B281="ABC",E281="B"),AND(B281="ACB",E281="C")),2,3)))</f>
        <v/>
      </c>
      <c r="M281" s="12" t="str">
        <f aca="false">IF(E281="","",IF(SUMIFS(Rounds!$C$2:$C$41,Rounds!$A$2:$A$41,A281,Rounds!$B$2:$B$41,E281)&gt;0,SUMIFS(Rounds!$C$2:$C$41,Rounds!$A$2:$A$41,A281,Rounds!$B$2:$B$41,E281),IF(E281="A",120,180)))</f>
        <v/>
      </c>
      <c r="N281" s="12" t="str">
        <f aca="false">IF(E281="","",IF(J281="",M281,J281))</f>
        <v/>
      </c>
      <c r="O281" s="13" t="str">
        <f aca="false">IF(COUNT(F281:H281)&lt;3,"",(F281+G281+(8-H281))/3)</f>
        <v/>
      </c>
      <c r="P281" s="13" t="str">
        <f aca="false">IF(OR(I281="",M281=""),"",I281/M281)</f>
        <v/>
      </c>
    </row>
    <row r="282" customFormat="false" ht="15" hidden="false" customHeight="false" outlineLevel="0" collapsed="false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12" t="str">
        <f aca="false">IF(E282="","",IF(E282="A",1,IF(OR(AND(B282="ABC",E282="B"),AND(B282="ACB",E282="C")),2,3)))</f>
        <v/>
      </c>
      <c r="M282" s="12" t="str">
        <f aca="false">IF(E282="","",IF(SUMIFS(Rounds!$C$2:$C$41,Rounds!$A$2:$A$41,A282,Rounds!$B$2:$B$41,E282)&gt;0,SUMIFS(Rounds!$C$2:$C$41,Rounds!$A$2:$A$41,A282,Rounds!$B$2:$B$41,E282),IF(E282="A",120,180)))</f>
        <v/>
      </c>
      <c r="N282" s="12" t="str">
        <f aca="false">IF(E282="","",IF(J282="",M282,J282))</f>
        <v/>
      </c>
      <c r="O282" s="13" t="str">
        <f aca="false">IF(COUNT(F282:H282)&lt;3,"",(F282+G282+(8-H282))/3)</f>
        <v/>
      </c>
      <c r="P282" s="13" t="str">
        <f aca="false">IF(OR(I282="",M282=""),"",I282/M282)</f>
        <v/>
      </c>
    </row>
    <row r="283" customFormat="false" ht="15" hidden="false" customHeight="false" outlineLevel="0" collapsed="false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12" t="str">
        <f aca="false">IF(E283="","",IF(E283="A",1,IF(OR(AND(B283="ABC",E283="B"),AND(B283="ACB",E283="C")),2,3)))</f>
        <v/>
      </c>
      <c r="M283" s="12" t="str">
        <f aca="false">IF(E283="","",IF(SUMIFS(Rounds!$C$2:$C$41,Rounds!$A$2:$A$41,A283,Rounds!$B$2:$B$41,E283)&gt;0,SUMIFS(Rounds!$C$2:$C$41,Rounds!$A$2:$A$41,A283,Rounds!$B$2:$B$41,E283),IF(E283="A",120,180)))</f>
        <v/>
      </c>
      <c r="N283" s="12" t="str">
        <f aca="false">IF(E283="","",IF(J283="",M283,J283))</f>
        <v/>
      </c>
      <c r="O283" s="13" t="str">
        <f aca="false">IF(COUNT(F283:H283)&lt;3,"",(F283+G283+(8-H283))/3)</f>
        <v/>
      </c>
      <c r="P283" s="13" t="str">
        <f aca="false">IF(OR(I283="",M283=""),"",I283/M283)</f>
        <v/>
      </c>
    </row>
    <row r="284" customFormat="false" ht="15" hidden="false" customHeight="false" outlineLevel="0" collapsed="false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12" t="str">
        <f aca="false">IF(E284="","",IF(E284="A",1,IF(OR(AND(B284="ABC",E284="B"),AND(B284="ACB",E284="C")),2,3)))</f>
        <v/>
      </c>
      <c r="M284" s="12" t="str">
        <f aca="false">IF(E284="","",IF(SUMIFS(Rounds!$C$2:$C$41,Rounds!$A$2:$A$41,A284,Rounds!$B$2:$B$41,E284)&gt;0,SUMIFS(Rounds!$C$2:$C$41,Rounds!$A$2:$A$41,A284,Rounds!$B$2:$B$41,E284),IF(E284="A",120,180)))</f>
        <v/>
      </c>
      <c r="N284" s="12" t="str">
        <f aca="false">IF(E284="","",IF(J284="",M284,J284))</f>
        <v/>
      </c>
      <c r="O284" s="13" t="str">
        <f aca="false">IF(COUNT(F284:H284)&lt;3,"",(F284+G284+(8-H284))/3)</f>
        <v/>
      </c>
      <c r="P284" s="13" t="str">
        <f aca="false">IF(OR(I284="",M284=""),"",I284/M284)</f>
        <v/>
      </c>
    </row>
    <row r="285" customFormat="false" ht="15" hidden="false" customHeight="false" outlineLevel="0" collapsed="false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12" t="str">
        <f aca="false">IF(E285="","",IF(E285="A",1,IF(OR(AND(B285="ABC",E285="B"),AND(B285="ACB",E285="C")),2,3)))</f>
        <v/>
      </c>
      <c r="M285" s="12" t="str">
        <f aca="false">IF(E285="","",IF(SUMIFS(Rounds!$C$2:$C$41,Rounds!$A$2:$A$41,A285,Rounds!$B$2:$B$41,E285)&gt;0,SUMIFS(Rounds!$C$2:$C$41,Rounds!$A$2:$A$41,A285,Rounds!$B$2:$B$41,E285),IF(E285="A",120,180)))</f>
        <v/>
      </c>
      <c r="N285" s="12" t="str">
        <f aca="false">IF(E285="","",IF(J285="",M285,J285))</f>
        <v/>
      </c>
      <c r="O285" s="13" t="str">
        <f aca="false">IF(COUNT(F285:H285)&lt;3,"",(F285+G285+(8-H285))/3)</f>
        <v/>
      </c>
      <c r="P285" s="13" t="str">
        <f aca="false">IF(OR(I285="",M285=""),"",I285/M285)</f>
        <v/>
      </c>
    </row>
    <row r="286" customFormat="false" ht="15" hidden="false" customHeight="false" outlineLevel="0" collapsed="false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12" t="str">
        <f aca="false">IF(E286="","",IF(E286="A",1,IF(OR(AND(B286="ABC",E286="B"),AND(B286="ACB",E286="C")),2,3)))</f>
        <v/>
      </c>
      <c r="M286" s="12" t="str">
        <f aca="false">IF(E286="","",IF(SUMIFS(Rounds!$C$2:$C$41,Rounds!$A$2:$A$41,A286,Rounds!$B$2:$B$41,E286)&gt;0,SUMIFS(Rounds!$C$2:$C$41,Rounds!$A$2:$A$41,A286,Rounds!$B$2:$B$41,E286),IF(E286="A",120,180)))</f>
        <v/>
      </c>
      <c r="N286" s="12" t="str">
        <f aca="false">IF(E286="","",IF(J286="",M286,J286))</f>
        <v/>
      </c>
      <c r="O286" s="13" t="str">
        <f aca="false">IF(COUNT(F286:H286)&lt;3,"",(F286+G286+(8-H286))/3)</f>
        <v/>
      </c>
      <c r="P286" s="13" t="str">
        <f aca="false">IF(OR(I286="",M286=""),"",I286/M286)</f>
        <v/>
      </c>
    </row>
    <row r="287" customFormat="false" ht="15" hidden="false" customHeight="false" outlineLevel="0" collapsed="false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12" t="str">
        <f aca="false">IF(E287="","",IF(E287="A",1,IF(OR(AND(B287="ABC",E287="B"),AND(B287="ACB",E287="C")),2,3)))</f>
        <v/>
      </c>
      <c r="M287" s="12" t="str">
        <f aca="false">IF(E287="","",IF(SUMIFS(Rounds!$C$2:$C$41,Rounds!$A$2:$A$41,A287,Rounds!$B$2:$B$41,E287)&gt;0,SUMIFS(Rounds!$C$2:$C$41,Rounds!$A$2:$A$41,A287,Rounds!$B$2:$B$41,E287),IF(E287="A",120,180)))</f>
        <v/>
      </c>
      <c r="N287" s="12" t="str">
        <f aca="false">IF(E287="","",IF(J287="",M287,J287))</f>
        <v/>
      </c>
      <c r="O287" s="13" t="str">
        <f aca="false">IF(COUNT(F287:H287)&lt;3,"",(F287+G287+(8-H287))/3)</f>
        <v/>
      </c>
      <c r="P287" s="13" t="str">
        <f aca="false">IF(OR(I287="",M287=""),"",I287/M287)</f>
        <v/>
      </c>
    </row>
    <row r="288" customFormat="false" ht="15" hidden="false" customHeight="false" outlineLevel="0" collapsed="false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12" t="str">
        <f aca="false">IF(E288="","",IF(E288="A",1,IF(OR(AND(B288="ABC",E288="B"),AND(B288="ACB",E288="C")),2,3)))</f>
        <v/>
      </c>
      <c r="M288" s="12" t="str">
        <f aca="false">IF(E288="","",IF(SUMIFS(Rounds!$C$2:$C$41,Rounds!$A$2:$A$41,A288,Rounds!$B$2:$B$41,E288)&gt;0,SUMIFS(Rounds!$C$2:$C$41,Rounds!$A$2:$A$41,A288,Rounds!$B$2:$B$41,E288),IF(E288="A",120,180)))</f>
        <v/>
      </c>
      <c r="N288" s="12" t="str">
        <f aca="false">IF(E288="","",IF(J288="",M288,J288))</f>
        <v/>
      </c>
      <c r="O288" s="13" t="str">
        <f aca="false">IF(COUNT(F288:H288)&lt;3,"",(F288+G288+(8-H288))/3)</f>
        <v/>
      </c>
      <c r="P288" s="13" t="str">
        <f aca="false">IF(OR(I288="",M288=""),"",I288/M288)</f>
        <v/>
      </c>
    </row>
    <row r="289" customFormat="false" ht="15" hidden="false" customHeight="false" outlineLevel="0" collapsed="false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12" t="str">
        <f aca="false">IF(E289="","",IF(E289="A",1,IF(OR(AND(B289="ABC",E289="B"),AND(B289="ACB",E289="C")),2,3)))</f>
        <v/>
      </c>
      <c r="M289" s="12" t="str">
        <f aca="false">IF(E289="","",IF(SUMIFS(Rounds!$C$2:$C$41,Rounds!$A$2:$A$41,A289,Rounds!$B$2:$B$41,E289)&gt;0,SUMIFS(Rounds!$C$2:$C$41,Rounds!$A$2:$A$41,A289,Rounds!$B$2:$B$41,E289),IF(E289="A",120,180)))</f>
        <v/>
      </c>
      <c r="N289" s="12" t="str">
        <f aca="false">IF(E289="","",IF(J289="",M289,J289))</f>
        <v/>
      </c>
      <c r="O289" s="13" t="str">
        <f aca="false">IF(COUNT(F289:H289)&lt;3,"",(F289+G289+(8-H289))/3)</f>
        <v/>
      </c>
      <c r="P289" s="13" t="str">
        <f aca="false">IF(OR(I289="",M289=""),"",I289/M289)</f>
        <v/>
      </c>
    </row>
    <row r="290" customFormat="false" ht="15" hidden="false" customHeight="false" outlineLevel="0" collapsed="false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12" t="str">
        <f aca="false">IF(E290="","",IF(E290="A",1,IF(OR(AND(B290="ABC",E290="B"),AND(B290="ACB",E290="C")),2,3)))</f>
        <v/>
      </c>
      <c r="M290" s="12" t="str">
        <f aca="false">IF(E290="","",IF(SUMIFS(Rounds!$C$2:$C$41,Rounds!$A$2:$A$41,A290,Rounds!$B$2:$B$41,E290)&gt;0,SUMIFS(Rounds!$C$2:$C$41,Rounds!$A$2:$A$41,A290,Rounds!$B$2:$B$41,E290),IF(E290="A",120,180)))</f>
        <v/>
      </c>
      <c r="N290" s="12" t="str">
        <f aca="false">IF(E290="","",IF(J290="",M290,J290))</f>
        <v/>
      </c>
      <c r="O290" s="13" t="str">
        <f aca="false">IF(COUNT(F290:H290)&lt;3,"",(F290+G290+(8-H290))/3)</f>
        <v/>
      </c>
      <c r="P290" s="13" t="str">
        <f aca="false">IF(OR(I290="",M290=""),"",I290/M290)</f>
        <v/>
      </c>
    </row>
    <row r="291" customFormat="false" ht="15" hidden="false" customHeight="false" outlineLevel="0" collapsed="false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12" t="str">
        <f aca="false">IF(E291="","",IF(E291="A",1,IF(OR(AND(B291="ABC",E291="B"),AND(B291="ACB",E291="C")),2,3)))</f>
        <v/>
      </c>
      <c r="M291" s="12" t="str">
        <f aca="false">IF(E291="","",IF(SUMIFS(Rounds!$C$2:$C$41,Rounds!$A$2:$A$41,A291,Rounds!$B$2:$B$41,E291)&gt;0,SUMIFS(Rounds!$C$2:$C$41,Rounds!$A$2:$A$41,A291,Rounds!$B$2:$B$41,E291),IF(E291="A",120,180)))</f>
        <v/>
      </c>
      <c r="N291" s="12" t="str">
        <f aca="false">IF(E291="","",IF(J291="",M291,J291))</f>
        <v/>
      </c>
      <c r="O291" s="13" t="str">
        <f aca="false">IF(COUNT(F291:H291)&lt;3,"",(F291+G291+(8-H291))/3)</f>
        <v/>
      </c>
      <c r="P291" s="13" t="str">
        <f aca="false">IF(OR(I291="",M291=""),"",I291/M291)</f>
        <v/>
      </c>
    </row>
    <row r="292" customFormat="false" ht="15" hidden="false" customHeight="false" outlineLevel="0" collapsed="false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12" t="str">
        <f aca="false">IF(E292="","",IF(E292="A",1,IF(OR(AND(B292="ABC",E292="B"),AND(B292="ACB",E292="C")),2,3)))</f>
        <v/>
      </c>
      <c r="M292" s="12" t="str">
        <f aca="false">IF(E292="","",IF(SUMIFS(Rounds!$C$2:$C$41,Rounds!$A$2:$A$41,A292,Rounds!$B$2:$B$41,E292)&gt;0,SUMIFS(Rounds!$C$2:$C$41,Rounds!$A$2:$A$41,A292,Rounds!$B$2:$B$41,E292),IF(E292="A",120,180)))</f>
        <v/>
      </c>
      <c r="N292" s="12" t="str">
        <f aca="false">IF(E292="","",IF(J292="",M292,J292))</f>
        <v/>
      </c>
      <c r="O292" s="13" t="str">
        <f aca="false">IF(COUNT(F292:H292)&lt;3,"",(F292+G292+(8-H292))/3)</f>
        <v/>
      </c>
      <c r="P292" s="13" t="str">
        <f aca="false">IF(OR(I292="",M292=""),"",I292/M292)</f>
        <v/>
      </c>
    </row>
    <row r="293" customFormat="false" ht="15" hidden="false" customHeight="false" outlineLevel="0" collapsed="false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12" t="str">
        <f aca="false">IF(E293="","",IF(E293="A",1,IF(OR(AND(B293="ABC",E293="B"),AND(B293="ACB",E293="C")),2,3)))</f>
        <v/>
      </c>
      <c r="M293" s="12" t="str">
        <f aca="false">IF(E293="","",IF(SUMIFS(Rounds!$C$2:$C$41,Rounds!$A$2:$A$41,A293,Rounds!$B$2:$B$41,E293)&gt;0,SUMIFS(Rounds!$C$2:$C$41,Rounds!$A$2:$A$41,A293,Rounds!$B$2:$B$41,E293),IF(E293="A",120,180)))</f>
        <v/>
      </c>
      <c r="N293" s="12" t="str">
        <f aca="false">IF(E293="","",IF(J293="",M293,J293))</f>
        <v/>
      </c>
      <c r="O293" s="13" t="str">
        <f aca="false">IF(COUNT(F293:H293)&lt;3,"",(F293+G293+(8-H293))/3)</f>
        <v/>
      </c>
      <c r="P293" s="13" t="str">
        <f aca="false">IF(OR(I293="",M293=""),"",I293/M293)</f>
        <v/>
      </c>
    </row>
    <row r="294" customFormat="false" ht="15" hidden="false" customHeight="false" outlineLevel="0" collapsed="false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12" t="str">
        <f aca="false">IF(E294="","",IF(E294="A",1,IF(OR(AND(B294="ABC",E294="B"),AND(B294="ACB",E294="C")),2,3)))</f>
        <v/>
      </c>
      <c r="M294" s="12" t="str">
        <f aca="false">IF(E294="","",IF(SUMIFS(Rounds!$C$2:$C$41,Rounds!$A$2:$A$41,A294,Rounds!$B$2:$B$41,E294)&gt;0,SUMIFS(Rounds!$C$2:$C$41,Rounds!$A$2:$A$41,A294,Rounds!$B$2:$B$41,E294),IF(E294="A",120,180)))</f>
        <v/>
      </c>
      <c r="N294" s="12" t="str">
        <f aca="false">IF(E294="","",IF(J294="",M294,J294))</f>
        <v/>
      </c>
      <c r="O294" s="13" t="str">
        <f aca="false">IF(COUNT(F294:H294)&lt;3,"",(F294+G294+(8-H294))/3)</f>
        <v/>
      </c>
      <c r="P294" s="13" t="str">
        <f aca="false">IF(OR(I294="",M294=""),"",I294/M294)</f>
        <v/>
      </c>
    </row>
    <row r="295" customFormat="false" ht="15" hidden="false" customHeight="false" outlineLevel="0" collapsed="false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12" t="str">
        <f aca="false">IF(E295="","",IF(E295="A",1,IF(OR(AND(B295="ABC",E295="B"),AND(B295="ACB",E295="C")),2,3)))</f>
        <v/>
      </c>
      <c r="M295" s="12" t="str">
        <f aca="false">IF(E295="","",IF(SUMIFS(Rounds!$C$2:$C$41,Rounds!$A$2:$A$41,A295,Rounds!$B$2:$B$41,E295)&gt;0,SUMIFS(Rounds!$C$2:$C$41,Rounds!$A$2:$A$41,A295,Rounds!$B$2:$B$41,E295),IF(E295="A",120,180)))</f>
        <v/>
      </c>
      <c r="N295" s="12" t="str">
        <f aca="false">IF(E295="","",IF(J295="",M295,J295))</f>
        <v/>
      </c>
      <c r="O295" s="13" t="str">
        <f aca="false">IF(COUNT(F295:H295)&lt;3,"",(F295+G295+(8-H295))/3)</f>
        <v/>
      </c>
      <c r="P295" s="13" t="str">
        <f aca="false">IF(OR(I295="",M295=""),"",I295/M295)</f>
        <v/>
      </c>
    </row>
    <row r="296" customFormat="false" ht="15" hidden="false" customHeight="false" outlineLevel="0" collapsed="false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12" t="str">
        <f aca="false">IF(E296="","",IF(E296="A",1,IF(OR(AND(B296="ABC",E296="B"),AND(B296="ACB",E296="C")),2,3)))</f>
        <v/>
      </c>
      <c r="M296" s="12" t="str">
        <f aca="false">IF(E296="","",IF(SUMIFS(Rounds!$C$2:$C$41,Rounds!$A$2:$A$41,A296,Rounds!$B$2:$B$41,E296)&gt;0,SUMIFS(Rounds!$C$2:$C$41,Rounds!$A$2:$A$41,A296,Rounds!$B$2:$B$41,E296),IF(E296="A",120,180)))</f>
        <v/>
      </c>
      <c r="N296" s="12" t="str">
        <f aca="false">IF(E296="","",IF(J296="",M296,J296))</f>
        <v/>
      </c>
      <c r="O296" s="13" t="str">
        <f aca="false">IF(COUNT(F296:H296)&lt;3,"",(F296+G296+(8-H296))/3)</f>
        <v/>
      </c>
      <c r="P296" s="13" t="str">
        <f aca="false">IF(OR(I296="",M296=""),"",I296/M296)</f>
        <v/>
      </c>
    </row>
    <row r="297" customFormat="false" ht="15" hidden="false" customHeight="false" outlineLevel="0" collapsed="false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12" t="str">
        <f aca="false">IF(E297="","",IF(E297="A",1,IF(OR(AND(B297="ABC",E297="B"),AND(B297="ACB",E297="C")),2,3)))</f>
        <v/>
      </c>
      <c r="M297" s="12" t="str">
        <f aca="false">IF(E297="","",IF(SUMIFS(Rounds!$C$2:$C$41,Rounds!$A$2:$A$41,A297,Rounds!$B$2:$B$41,E297)&gt;0,SUMIFS(Rounds!$C$2:$C$41,Rounds!$A$2:$A$41,A297,Rounds!$B$2:$B$41,E297),IF(E297="A",120,180)))</f>
        <v/>
      </c>
      <c r="N297" s="12" t="str">
        <f aca="false">IF(E297="","",IF(J297="",M297,J297))</f>
        <v/>
      </c>
      <c r="O297" s="13" t="str">
        <f aca="false">IF(COUNT(F297:H297)&lt;3,"",(F297+G297+(8-H297))/3)</f>
        <v/>
      </c>
      <c r="P297" s="13" t="str">
        <f aca="false">IF(OR(I297="",M297=""),"",I297/M297)</f>
        <v/>
      </c>
    </row>
    <row r="298" customFormat="false" ht="15" hidden="false" customHeight="false" outlineLevel="0" collapsed="false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12" t="str">
        <f aca="false">IF(E298="","",IF(E298="A",1,IF(OR(AND(B298="ABC",E298="B"),AND(B298="ACB",E298="C")),2,3)))</f>
        <v/>
      </c>
      <c r="M298" s="12" t="str">
        <f aca="false">IF(E298="","",IF(SUMIFS(Rounds!$C$2:$C$41,Rounds!$A$2:$A$41,A298,Rounds!$B$2:$B$41,E298)&gt;0,SUMIFS(Rounds!$C$2:$C$41,Rounds!$A$2:$A$41,A298,Rounds!$B$2:$B$41,E298),IF(E298="A",120,180)))</f>
        <v/>
      </c>
      <c r="N298" s="12" t="str">
        <f aca="false">IF(E298="","",IF(J298="",M298,J298))</f>
        <v/>
      </c>
      <c r="O298" s="13" t="str">
        <f aca="false">IF(COUNT(F298:H298)&lt;3,"",(F298+G298+(8-H298))/3)</f>
        <v/>
      </c>
      <c r="P298" s="13" t="str">
        <f aca="false">IF(OR(I298="",M298=""),"",I298/M298)</f>
        <v/>
      </c>
    </row>
    <row r="299" customFormat="false" ht="15" hidden="false" customHeight="false" outlineLevel="0" collapsed="false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12" t="str">
        <f aca="false">IF(E299="","",IF(E299="A",1,IF(OR(AND(B299="ABC",E299="B"),AND(B299="ACB",E299="C")),2,3)))</f>
        <v/>
      </c>
      <c r="M299" s="12" t="str">
        <f aca="false">IF(E299="","",IF(SUMIFS(Rounds!$C$2:$C$41,Rounds!$A$2:$A$41,A299,Rounds!$B$2:$B$41,E299)&gt;0,SUMIFS(Rounds!$C$2:$C$41,Rounds!$A$2:$A$41,A299,Rounds!$B$2:$B$41,E299),IF(E299="A",120,180)))</f>
        <v/>
      </c>
      <c r="N299" s="12" t="str">
        <f aca="false">IF(E299="","",IF(J299="",M299,J299))</f>
        <v/>
      </c>
      <c r="O299" s="13" t="str">
        <f aca="false">IF(COUNT(F299:H299)&lt;3,"",(F299+G299+(8-H299))/3)</f>
        <v/>
      </c>
      <c r="P299" s="13" t="str">
        <f aca="false">IF(OR(I299="",M299=""),"",I299/M299)</f>
        <v/>
      </c>
    </row>
    <row r="300" customFormat="false" ht="15" hidden="false" customHeight="false" outlineLevel="0" collapsed="false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12" t="str">
        <f aca="false">IF(E300="","",IF(E300="A",1,IF(OR(AND(B300="ABC",E300="B"),AND(B300="ACB",E300="C")),2,3)))</f>
        <v/>
      </c>
      <c r="M300" s="12" t="str">
        <f aca="false">IF(E300="","",IF(SUMIFS(Rounds!$C$2:$C$41,Rounds!$A$2:$A$41,A300,Rounds!$B$2:$B$41,E300)&gt;0,SUMIFS(Rounds!$C$2:$C$41,Rounds!$A$2:$A$41,A300,Rounds!$B$2:$B$41,E300),IF(E300="A",120,180)))</f>
        <v/>
      </c>
      <c r="N300" s="12" t="str">
        <f aca="false">IF(E300="","",IF(J300="",M300,J300))</f>
        <v/>
      </c>
      <c r="O300" s="13" t="str">
        <f aca="false">IF(COUNT(F300:H300)&lt;3,"",(F300+G300+(8-H300))/3)</f>
        <v/>
      </c>
      <c r="P300" s="13" t="str">
        <f aca="false">IF(OR(I300="",M300=""),"",I300/M300)</f>
        <v/>
      </c>
    </row>
    <row r="301" customFormat="false" ht="15" hidden="false" customHeight="false" outlineLevel="0" collapsed="false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12" t="str">
        <f aca="false">IF(E301="","",IF(E301="A",1,IF(OR(AND(B301="ABC",E301="B"),AND(B301="ACB",E301="C")),2,3)))</f>
        <v/>
      </c>
      <c r="M301" s="12" t="str">
        <f aca="false">IF(E301="","",IF(SUMIFS(Rounds!$C$2:$C$41,Rounds!$A$2:$A$41,A301,Rounds!$B$2:$B$41,E301)&gt;0,SUMIFS(Rounds!$C$2:$C$41,Rounds!$A$2:$A$41,A301,Rounds!$B$2:$B$41,E301),IF(E301="A",120,180)))</f>
        <v/>
      </c>
      <c r="N301" s="12" t="str">
        <f aca="false">IF(E301="","",IF(J301="",M301,J301))</f>
        <v/>
      </c>
      <c r="O301" s="13" t="str">
        <f aca="false">IF(COUNT(F301:H301)&lt;3,"",(F301+G301+(8-H301))/3)</f>
        <v/>
      </c>
      <c r="P301" s="13" t="str">
        <f aca="false">IF(OR(I301="",M301=""),"",I301/M301)</f>
        <v/>
      </c>
    </row>
  </sheetData>
  <conditionalFormatting sqref="E2:E301">
    <cfRule type="expression" priority="2" aboveAverage="0" equalAverage="0" bottom="0" percent="0" rank="0" text="" dxfId="0">
      <formula>AND(E2="",COUNT(F2:H2)&gt;0)</formula>
    </cfRule>
  </conditionalFormatting>
  <dataValidations count="5">
    <dataValidation allowBlank="true" errorStyle="stop" operator="between" showDropDown="false" showErrorMessage="false" showInputMessage="false" sqref="B2:B301" type="list">
      <formula1>"ABC,ACB"</formula1>
      <formula2>0</formula2>
    </dataValidation>
    <dataValidation allowBlank="true" errorStyle="stop" operator="between" showDropDown="false" showErrorMessage="false" showInputMessage="false" sqref="E2:E301" type="list">
      <formula1>"A,B,C"</formula1>
      <formula2>0</formula2>
    </dataValidation>
    <dataValidation allowBlank="true" errorStyle="stop" operator="between" showDropDown="false" showErrorMessage="false" showInputMessage="false" sqref="D2:D301" type="list">
      <formula1>"Achiever,Player,Free Spirit,Socialiser,Disruptor,Philanthropist,Not sure"</formula1>
      <formula2>0</formula2>
    </dataValidation>
    <dataValidation allowBlank="true" error="F1–F3 are whole numbers from 1 to 7." errorStyle="stop" errorTitle="1 to 7" operator="between" showDropDown="false" showErrorMessage="true" showInputMessage="false" sqref="F2:H301" type="whole">
      <formula1>1</formula1>
      <formula2>7</formula2>
    </dataValidation>
    <dataValidation allowBlank="true" error="Seconds, as a whole number: 2:30 = 150." errorStyle="stop" errorTitle="Seconds" operator="between" showDropDown="false" showErrorMessage="true" showInputMessage="false" sqref="I2:J301" type="whole">
      <formula1>0</formula1>
      <formula2>900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60"/>
  </cols>
  <sheetData>
    <row r="1" customFormat="false" ht="15" hidden="false" customHeight="false" outlineLevel="0" collapsed="false">
      <c r="A1" s="10" t="s">
        <v>10</v>
      </c>
      <c r="B1" s="10" t="s">
        <v>33</v>
      </c>
      <c r="C1" s="10" t="s">
        <v>29</v>
      </c>
      <c r="D1" s="10" t="s">
        <v>34</v>
      </c>
    </row>
    <row r="2" customFormat="false" ht="15" hidden="false" customHeight="false" outlineLevel="0" collapsed="false">
      <c r="A2" s="8"/>
      <c r="B2" s="8"/>
      <c r="C2" s="8"/>
      <c r="D2" s="14" t="s">
        <v>35</v>
      </c>
    </row>
    <row r="3" customFormat="false" ht="15" hidden="false" customHeight="false" outlineLevel="0" collapsed="false">
      <c r="A3" s="8"/>
      <c r="B3" s="8"/>
      <c r="C3" s="8"/>
    </row>
    <row r="4" customFormat="false" ht="15" hidden="false" customHeight="false" outlineLevel="0" collapsed="false">
      <c r="A4" s="8"/>
      <c r="B4" s="8"/>
      <c r="C4" s="8"/>
    </row>
    <row r="5" customFormat="false" ht="15" hidden="false" customHeight="false" outlineLevel="0" collapsed="false">
      <c r="A5" s="8"/>
      <c r="B5" s="8"/>
      <c r="C5" s="8"/>
    </row>
    <row r="6" customFormat="false" ht="15" hidden="false" customHeight="false" outlineLevel="0" collapsed="false">
      <c r="A6" s="8"/>
      <c r="B6" s="8"/>
      <c r="C6" s="8"/>
    </row>
    <row r="7" customFormat="false" ht="15" hidden="false" customHeight="false" outlineLevel="0" collapsed="false">
      <c r="A7" s="8"/>
      <c r="B7" s="8"/>
      <c r="C7" s="8"/>
    </row>
    <row r="8" customFormat="false" ht="15" hidden="false" customHeight="false" outlineLevel="0" collapsed="false">
      <c r="A8" s="8"/>
      <c r="B8" s="8"/>
      <c r="C8" s="8"/>
    </row>
    <row r="9" customFormat="false" ht="15" hidden="false" customHeight="false" outlineLevel="0" collapsed="false">
      <c r="A9" s="8"/>
      <c r="B9" s="8"/>
      <c r="C9" s="8"/>
    </row>
    <row r="10" customFormat="false" ht="15" hidden="false" customHeight="false" outlineLevel="0" collapsed="false">
      <c r="A10" s="8"/>
      <c r="B10" s="8"/>
      <c r="C10" s="8"/>
    </row>
    <row r="11" customFormat="false" ht="15" hidden="false" customHeight="false" outlineLevel="0" collapsed="false">
      <c r="A11" s="8"/>
      <c r="B11" s="8"/>
      <c r="C11" s="8"/>
    </row>
    <row r="12" customFormat="false" ht="15" hidden="false" customHeight="false" outlineLevel="0" collapsed="false">
      <c r="A12" s="8"/>
      <c r="B12" s="8"/>
      <c r="C12" s="8"/>
    </row>
    <row r="13" customFormat="false" ht="15" hidden="false" customHeight="false" outlineLevel="0" collapsed="false">
      <c r="A13" s="8"/>
      <c r="B13" s="8"/>
      <c r="C13" s="8"/>
    </row>
    <row r="14" customFormat="false" ht="15" hidden="false" customHeight="false" outlineLevel="0" collapsed="false">
      <c r="A14" s="8"/>
      <c r="B14" s="8"/>
      <c r="C14" s="8"/>
    </row>
    <row r="15" customFormat="false" ht="15" hidden="false" customHeight="false" outlineLevel="0" collapsed="false">
      <c r="A15" s="8"/>
      <c r="B15" s="8"/>
      <c r="C15" s="8"/>
    </row>
    <row r="16" customFormat="false" ht="15" hidden="false" customHeight="false" outlineLevel="0" collapsed="false">
      <c r="A16" s="8"/>
      <c r="B16" s="8"/>
      <c r="C16" s="8"/>
    </row>
    <row r="17" customFormat="false" ht="15" hidden="false" customHeight="false" outlineLevel="0" collapsed="false">
      <c r="A17" s="8"/>
      <c r="B17" s="8"/>
      <c r="C17" s="8"/>
    </row>
    <row r="18" customFormat="false" ht="15" hidden="false" customHeight="false" outlineLevel="0" collapsed="false">
      <c r="A18" s="8"/>
      <c r="B18" s="8"/>
      <c r="C18" s="8"/>
    </row>
    <row r="19" customFormat="false" ht="15" hidden="false" customHeight="false" outlineLevel="0" collapsed="false">
      <c r="A19" s="8"/>
      <c r="B19" s="8"/>
      <c r="C19" s="8"/>
    </row>
    <row r="20" customFormat="false" ht="15" hidden="false" customHeight="false" outlineLevel="0" collapsed="false">
      <c r="A20" s="8"/>
      <c r="B20" s="8"/>
      <c r="C20" s="8"/>
    </row>
    <row r="21" customFormat="false" ht="15" hidden="false" customHeight="false" outlineLevel="0" collapsed="false">
      <c r="A21" s="8"/>
      <c r="B21" s="8"/>
      <c r="C21" s="8"/>
    </row>
    <row r="22" customFormat="false" ht="15" hidden="false" customHeight="false" outlineLevel="0" collapsed="false">
      <c r="A22" s="8"/>
      <c r="B22" s="8"/>
      <c r="C22" s="8"/>
    </row>
    <row r="23" customFormat="false" ht="15" hidden="false" customHeight="false" outlineLevel="0" collapsed="false">
      <c r="A23" s="8"/>
      <c r="B23" s="8"/>
      <c r="C23" s="8"/>
    </row>
    <row r="24" customFormat="false" ht="15" hidden="false" customHeight="false" outlineLevel="0" collapsed="false">
      <c r="A24" s="8"/>
      <c r="B24" s="8"/>
      <c r="C24" s="8"/>
    </row>
    <row r="25" customFormat="false" ht="15" hidden="false" customHeight="false" outlineLevel="0" collapsed="false">
      <c r="A25" s="8"/>
      <c r="B25" s="8"/>
      <c r="C25" s="8"/>
    </row>
    <row r="26" customFormat="false" ht="15" hidden="false" customHeight="false" outlineLevel="0" collapsed="false">
      <c r="A26" s="8"/>
      <c r="B26" s="8"/>
      <c r="C26" s="8"/>
    </row>
    <row r="27" customFormat="false" ht="15" hidden="false" customHeight="false" outlineLevel="0" collapsed="false">
      <c r="A27" s="8"/>
      <c r="B27" s="8"/>
      <c r="C27" s="8"/>
    </row>
    <row r="28" customFormat="false" ht="15" hidden="false" customHeight="false" outlineLevel="0" collapsed="false">
      <c r="A28" s="8"/>
      <c r="B28" s="8"/>
      <c r="C28" s="8"/>
    </row>
    <row r="29" customFormat="false" ht="15" hidden="false" customHeight="false" outlineLevel="0" collapsed="false">
      <c r="A29" s="8"/>
      <c r="B29" s="8"/>
      <c r="C29" s="8"/>
    </row>
    <row r="30" customFormat="false" ht="15" hidden="false" customHeight="false" outlineLevel="0" collapsed="false">
      <c r="A30" s="8"/>
      <c r="B30" s="8"/>
      <c r="C30" s="8"/>
    </row>
    <row r="31" customFormat="false" ht="15" hidden="false" customHeight="false" outlineLevel="0" collapsed="false">
      <c r="A31" s="8"/>
      <c r="B31" s="8"/>
      <c r="C31" s="8"/>
    </row>
    <row r="32" customFormat="false" ht="15" hidden="false" customHeight="false" outlineLevel="0" collapsed="false">
      <c r="A32" s="8"/>
      <c r="B32" s="8"/>
      <c r="C32" s="8"/>
    </row>
    <row r="33" customFormat="false" ht="15" hidden="false" customHeight="false" outlineLevel="0" collapsed="false">
      <c r="A33" s="8"/>
      <c r="B33" s="8"/>
      <c r="C33" s="8"/>
    </row>
    <row r="34" customFormat="false" ht="15" hidden="false" customHeight="false" outlineLevel="0" collapsed="false">
      <c r="A34" s="8"/>
      <c r="B34" s="8"/>
      <c r="C34" s="8"/>
    </row>
    <row r="35" customFormat="false" ht="15" hidden="false" customHeight="false" outlineLevel="0" collapsed="false">
      <c r="A35" s="8"/>
      <c r="B35" s="8"/>
      <c r="C35" s="8"/>
    </row>
    <row r="36" customFormat="false" ht="15" hidden="false" customHeight="false" outlineLevel="0" collapsed="false">
      <c r="A36" s="8"/>
      <c r="B36" s="8"/>
      <c r="C36" s="8"/>
    </row>
    <row r="37" customFormat="false" ht="15" hidden="false" customHeight="false" outlineLevel="0" collapsed="false">
      <c r="A37" s="8"/>
      <c r="B37" s="8"/>
      <c r="C37" s="8"/>
    </row>
    <row r="38" customFormat="false" ht="15" hidden="false" customHeight="false" outlineLevel="0" collapsed="false">
      <c r="A38" s="8"/>
      <c r="B38" s="8"/>
      <c r="C38" s="8"/>
    </row>
    <row r="39" customFormat="false" ht="15" hidden="false" customHeight="false" outlineLevel="0" collapsed="false">
      <c r="A39" s="8"/>
      <c r="B39" s="8"/>
      <c r="C39" s="8"/>
    </row>
    <row r="40" customFormat="false" ht="15" hidden="false" customHeight="false" outlineLevel="0" collapsed="false">
      <c r="A40" s="8"/>
      <c r="B40" s="8"/>
      <c r="C40" s="8"/>
    </row>
    <row r="41" customFormat="false" ht="15" hidden="false" customHeight="false" outlineLevel="0" collapsed="false">
      <c r="A41" s="8"/>
      <c r="B41" s="8"/>
      <c r="C41" s="8"/>
    </row>
  </sheetData>
  <dataValidations count="1">
    <dataValidation allowBlank="true" errorStyle="stop" operator="between" showDropDown="false" showErrorMessage="false" showInputMessage="false" sqref="B2:B41" type="list">
      <formula1>"A,B,C"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8" min="2" style="0" width="15"/>
  </cols>
  <sheetData>
    <row r="1" customFormat="false" ht="19.7" hidden="false" customHeight="false" outlineLevel="0" collapsed="false">
      <c r="A1" s="15" t="s">
        <v>36</v>
      </c>
    </row>
    <row r="2" customFormat="false" ht="15" hidden="false" customHeight="false" outlineLevel="0" collapsed="false">
      <c r="A2" s="9" t="s">
        <v>37</v>
      </c>
    </row>
    <row r="4" customFormat="false" ht="15" hidden="false" customHeight="false" outlineLevel="0" collapsed="false">
      <c r="A4" s="16" t="s">
        <v>38</v>
      </c>
    </row>
    <row r="5" customFormat="false" ht="15" hidden="false" customHeight="false" outlineLevel="0" collapsed="false">
      <c r="A5" s="10" t="s">
        <v>14</v>
      </c>
      <c r="B5" s="10" t="s">
        <v>39</v>
      </c>
      <c r="C5" s="10" t="s">
        <v>40</v>
      </c>
      <c r="D5" s="10" t="s">
        <v>32</v>
      </c>
      <c r="E5" s="10" t="s">
        <v>19</v>
      </c>
    </row>
    <row r="6" customFormat="false" ht="15" hidden="false" customHeight="false" outlineLevel="0" collapsed="false">
      <c r="A6" s="17" t="s">
        <v>41</v>
      </c>
      <c r="B6" s="12" t="n">
        <f aca="false">COUNTIFS(Players!$E$2:$E$301,"A")</f>
        <v>0</v>
      </c>
      <c r="C6" s="13" t="str">
        <f aca="false">IFERROR(AVERAGEIFS(Players!$O$2:$O$301,Players!$E$2:$E$301,"A"),"")</f>
        <v/>
      </c>
      <c r="D6" s="13" t="str">
        <f aca="false">IFERROR(AVERAGEIFS(Players!$P$2:$P$301,Players!$E$2:$E$301,"A"),"")</f>
        <v/>
      </c>
      <c r="E6" s="18" t="str">
        <f aca="false">IFERROR(AVERAGEIFS(Players!$N$2:$N$301,Players!$E$2:$E$301,"A"),"")</f>
        <v/>
      </c>
    </row>
    <row r="7" customFormat="false" ht="15" hidden="false" customHeight="false" outlineLevel="0" collapsed="false">
      <c r="A7" s="17" t="s">
        <v>42</v>
      </c>
      <c r="B7" s="12" t="n">
        <f aca="false">COUNTIFS(Players!$E$2:$E$301,"B")</f>
        <v>0</v>
      </c>
      <c r="C7" s="13" t="str">
        <f aca="false">IFERROR(AVERAGEIFS(Players!$O$2:$O$301,Players!$E$2:$E$301,"B"),"")</f>
        <v/>
      </c>
      <c r="D7" s="13" t="str">
        <f aca="false">IFERROR(AVERAGEIFS(Players!$P$2:$P$301,Players!$E$2:$E$301,"B"),"")</f>
        <v/>
      </c>
      <c r="E7" s="18" t="str">
        <f aca="false">IFERROR(AVERAGEIFS(Players!$N$2:$N$301,Players!$E$2:$E$301,"B"),"")</f>
        <v/>
      </c>
    </row>
    <row r="8" customFormat="false" ht="15" hidden="false" customHeight="false" outlineLevel="0" collapsed="false">
      <c r="A8" s="17" t="s">
        <v>43</v>
      </c>
      <c r="B8" s="12" t="n">
        <f aca="false">COUNTIFS(Players!$E$2:$E$301,"C")</f>
        <v>0</v>
      </c>
      <c r="C8" s="13" t="str">
        <f aca="false">IFERROR(AVERAGEIFS(Players!$O$2:$O$301,Players!$E$2:$E$301,"C"),"")</f>
        <v/>
      </c>
      <c r="D8" s="13" t="str">
        <f aca="false">IFERROR(AVERAGEIFS(Players!$P$2:$P$301,Players!$E$2:$E$301,"C"),"")</f>
        <v/>
      </c>
      <c r="E8" s="18" t="str">
        <f aca="false">IFERROR(AVERAGEIFS(Players!$N$2:$N$301,Players!$E$2:$E$301,"C"),"")</f>
        <v/>
      </c>
    </row>
    <row r="9" customFormat="false" ht="15" hidden="false" customHeight="false" outlineLevel="0" collapsed="false">
      <c r="A9" s="14" t="s">
        <v>44</v>
      </c>
    </row>
    <row r="11" customFormat="false" ht="15" hidden="false" customHeight="false" outlineLevel="0" collapsed="false">
      <c r="A11" s="16" t="s">
        <v>45</v>
      </c>
    </row>
    <row r="12" customFormat="false" ht="15" hidden="false" customHeight="false" outlineLevel="0" collapsed="false">
      <c r="A12" s="10" t="s">
        <v>46</v>
      </c>
      <c r="B12" s="10" t="s">
        <v>47</v>
      </c>
      <c r="C12" s="10" t="s">
        <v>48</v>
      </c>
      <c r="D12" s="10" t="s">
        <v>49</v>
      </c>
      <c r="E12" s="10" t="s">
        <v>50</v>
      </c>
      <c r="F12" s="10" t="s">
        <v>51</v>
      </c>
      <c r="G12" s="10" t="s">
        <v>52</v>
      </c>
    </row>
    <row r="13" customFormat="false" ht="15" hidden="false" customHeight="false" outlineLevel="0" collapsed="false">
      <c r="A13" s="17" t="s">
        <v>53</v>
      </c>
      <c r="B13" s="13" t="str">
        <f aca="false">IFERROR(AVERAGEIFS(Players!$O$2:$O$301,Players!$E$2:$E$301,"B"),"")</f>
        <v/>
      </c>
      <c r="C13" s="13" t="str">
        <f aca="false">IFERROR(AVERAGEIFS(Players!$O$2:$O$301,Players!$E$2:$E$301,"C"),"")</f>
        <v/>
      </c>
      <c r="D13" s="19" t="str">
        <f aca="false">IFERROR((B13-C13)/B13,"")</f>
        <v/>
      </c>
      <c r="E13" s="18" t="str">
        <f aca="false">IFERROR(AVERAGEIFS(Players!$N$2:$N$301,Players!$E$2:$E$301,"B"),"")</f>
        <v/>
      </c>
      <c r="F13" s="18" t="str">
        <f aca="false">IFERROR(AVERAGEIFS(Players!$N$2:$N$301,Players!$E$2:$E$301,"C"),"")</f>
        <v/>
      </c>
      <c r="G13" s="19" t="str">
        <f aca="false">IFERROR((E13-F13)/E13,"")</f>
        <v/>
      </c>
    </row>
    <row r="14" customFormat="false" ht="15" hidden="false" customHeight="false" outlineLevel="0" collapsed="false">
      <c r="A14" s="17" t="s">
        <v>54</v>
      </c>
      <c r="B14" s="13" t="str">
        <f aca="false">IFERROR(AVERAGEIFS(Players!$O$2:$O$301,Players!$E$2:$E$301,"B",Players!$B$2:$B$301,"ABC"),"")</f>
        <v/>
      </c>
      <c r="C14" s="13" t="str">
        <f aca="false">IFERROR(AVERAGEIFS(Players!$O$2:$O$301,Players!$E$2:$E$301,"C",Players!$B$2:$B$301,"ABC"),"")</f>
        <v/>
      </c>
      <c r="D14" s="19" t="str">
        <f aca="false">IFERROR((B14-C14)/B14,"")</f>
        <v/>
      </c>
      <c r="E14" s="18" t="str">
        <f aca="false">IFERROR(AVERAGEIFS(Players!$N$2:$N$301,Players!$E$2:$E$301,"B",Players!$B$2:$B$301,"ABC"),"")</f>
        <v/>
      </c>
      <c r="F14" s="18" t="str">
        <f aca="false">IFERROR(AVERAGEIFS(Players!$N$2:$N$301,Players!$E$2:$E$301,"C",Players!$B$2:$B$301,"ABC"),"")</f>
        <v/>
      </c>
      <c r="G14" s="19" t="str">
        <f aca="false">IFERROR((E14-F14)/E14,"")</f>
        <v/>
      </c>
    </row>
    <row r="15" customFormat="false" ht="15" hidden="false" customHeight="false" outlineLevel="0" collapsed="false">
      <c r="A15" s="17" t="s">
        <v>55</v>
      </c>
      <c r="B15" s="13" t="str">
        <f aca="false">IFERROR(AVERAGEIFS(Players!$O$2:$O$301,Players!$E$2:$E$301,"B",Players!$B$2:$B$301,"ACB"),"")</f>
        <v/>
      </c>
      <c r="C15" s="13" t="str">
        <f aca="false">IFERROR(AVERAGEIFS(Players!$O$2:$O$301,Players!$E$2:$E$301,"C",Players!$B$2:$B$301,"ACB"),"")</f>
        <v/>
      </c>
      <c r="D15" s="19" t="str">
        <f aca="false">IFERROR((B15-C15)/B15,"")</f>
        <v/>
      </c>
      <c r="E15" s="18" t="str">
        <f aca="false">IFERROR(AVERAGEIFS(Players!$N$2:$N$301,Players!$E$2:$E$301,"B",Players!$B$2:$B$301,"ACB"),"")</f>
        <v/>
      </c>
      <c r="F15" s="18" t="str">
        <f aca="false">IFERROR(AVERAGEIFS(Players!$N$2:$N$301,Players!$E$2:$E$301,"C",Players!$B$2:$B$301,"ACB"),"")</f>
        <v/>
      </c>
      <c r="G15" s="19" t="str">
        <f aca="false">IFERROR((E15-F15)/E15,"")</f>
        <v/>
      </c>
    </row>
    <row r="16" customFormat="false" ht="15" hidden="false" customHeight="false" outlineLevel="0" collapsed="false">
      <c r="A16" s="14" t="s">
        <v>56</v>
      </c>
    </row>
    <row r="18" customFormat="false" ht="15" hidden="false" customHeight="false" outlineLevel="0" collapsed="false">
      <c r="A18" s="16" t="s">
        <v>57</v>
      </c>
    </row>
    <row r="19" customFormat="false" ht="15" hidden="false" customHeight="false" outlineLevel="0" collapsed="false">
      <c r="A19" s="10" t="s">
        <v>13</v>
      </c>
      <c r="B19" s="10" t="s">
        <v>58</v>
      </c>
      <c r="C19" s="10" t="s">
        <v>47</v>
      </c>
      <c r="D19" s="10" t="s">
        <v>48</v>
      </c>
      <c r="E19" s="10" t="s">
        <v>49</v>
      </c>
    </row>
    <row r="20" customFormat="false" ht="15" hidden="false" customHeight="false" outlineLevel="0" collapsed="false">
      <c r="A20" s="17" t="s">
        <v>59</v>
      </c>
      <c r="B20" s="12" t="n">
        <f aca="false">COUNTIFS(Players!$D$2:$D$301,"Achiever",Players!$E$2:$E$301,"A")</f>
        <v>0</v>
      </c>
      <c r="C20" s="13" t="str">
        <f aca="false">IFERROR(AVERAGEIFS(Players!$O$2:$O$301,Players!$E$2:$E$301,"B",Players!$D$2:$D$301,"Achiever"),"")</f>
        <v/>
      </c>
      <c r="D20" s="13" t="str">
        <f aca="false">IFERROR(AVERAGEIFS(Players!$O$2:$O$301,Players!$E$2:$E$301,"C",Players!$D$2:$D$301,"Achiever"),"")</f>
        <v/>
      </c>
      <c r="E20" s="19" t="str">
        <f aca="false">IFERROR((C20-D20)/C20,"")</f>
        <v/>
      </c>
    </row>
    <row r="21" customFormat="false" ht="15" hidden="false" customHeight="false" outlineLevel="0" collapsed="false">
      <c r="A21" s="17" t="s">
        <v>60</v>
      </c>
      <c r="B21" s="12" t="n">
        <f aca="false">COUNTIFS(Players!$D$2:$D$301,"Player",Players!$E$2:$E$301,"A")</f>
        <v>0</v>
      </c>
      <c r="C21" s="13" t="str">
        <f aca="false">IFERROR(AVERAGEIFS(Players!$O$2:$O$301,Players!$E$2:$E$301,"B",Players!$D$2:$D$301,"Player"),"")</f>
        <v/>
      </c>
      <c r="D21" s="13" t="str">
        <f aca="false">IFERROR(AVERAGEIFS(Players!$O$2:$O$301,Players!$E$2:$E$301,"C",Players!$D$2:$D$301,"Player"),"")</f>
        <v/>
      </c>
      <c r="E21" s="19" t="str">
        <f aca="false">IFERROR((C21-D21)/C21,"")</f>
        <v/>
      </c>
    </row>
    <row r="22" customFormat="false" ht="15" hidden="false" customHeight="false" outlineLevel="0" collapsed="false">
      <c r="A22" s="17" t="s">
        <v>23</v>
      </c>
      <c r="B22" s="12" t="n">
        <f aca="false">COUNTIFS(Players!$D$2:$D$301,"Free Spirit",Players!$E$2:$E$301,"A")</f>
        <v>0</v>
      </c>
      <c r="C22" s="13" t="str">
        <f aca="false">IFERROR(AVERAGEIFS(Players!$O$2:$O$301,Players!$E$2:$E$301,"B",Players!$D$2:$D$301,"Free Spirit"),"")</f>
        <v/>
      </c>
      <c r="D22" s="13" t="str">
        <f aca="false">IFERROR(AVERAGEIFS(Players!$O$2:$O$301,Players!$E$2:$E$301,"C",Players!$D$2:$D$301,"Free Spirit"),"")</f>
        <v/>
      </c>
      <c r="E22" s="19" t="str">
        <f aca="false">IFERROR((C22-D22)/C22,"")</f>
        <v/>
      </c>
    </row>
    <row r="23" customFormat="false" ht="15" hidden="false" customHeight="false" outlineLevel="0" collapsed="false">
      <c r="A23" s="17" t="s">
        <v>61</v>
      </c>
      <c r="B23" s="12" t="n">
        <f aca="false">COUNTIFS(Players!$D$2:$D$301,"Socialiser",Players!$E$2:$E$301,"A")</f>
        <v>0</v>
      </c>
      <c r="C23" s="13" t="str">
        <f aca="false">IFERROR(AVERAGEIFS(Players!$O$2:$O$301,Players!$E$2:$E$301,"B",Players!$D$2:$D$301,"Socialiser"),"")</f>
        <v/>
      </c>
      <c r="D23" s="13" t="str">
        <f aca="false">IFERROR(AVERAGEIFS(Players!$O$2:$O$301,Players!$E$2:$E$301,"C",Players!$D$2:$D$301,"Socialiser"),"")</f>
        <v/>
      </c>
      <c r="E23" s="19" t="str">
        <f aca="false">IFERROR((C23-D23)/C23,"")</f>
        <v/>
      </c>
    </row>
    <row r="24" customFormat="false" ht="15" hidden="false" customHeight="false" outlineLevel="0" collapsed="false">
      <c r="A24" s="17" t="s">
        <v>62</v>
      </c>
      <c r="B24" s="12" t="n">
        <f aca="false">COUNTIFS(Players!$D$2:$D$301,"Disruptor",Players!$E$2:$E$301,"A")</f>
        <v>0</v>
      </c>
      <c r="C24" s="13" t="str">
        <f aca="false">IFERROR(AVERAGEIFS(Players!$O$2:$O$301,Players!$E$2:$E$301,"B",Players!$D$2:$D$301,"Disruptor"),"")</f>
        <v/>
      </c>
      <c r="D24" s="13" t="str">
        <f aca="false">IFERROR(AVERAGEIFS(Players!$O$2:$O$301,Players!$E$2:$E$301,"C",Players!$D$2:$D$301,"Disruptor"),"")</f>
        <v/>
      </c>
      <c r="E24" s="19" t="str">
        <f aca="false">IFERROR((C24-D24)/C24,"")</f>
        <v/>
      </c>
    </row>
    <row r="25" customFormat="false" ht="15" hidden="false" customHeight="false" outlineLevel="0" collapsed="false">
      <c r="A25" s="17" t="s">
        <v>63</v>
      </c>
      <c r="B25" s="12" t="n">
        <f aca="false">COUNTIFS(Players!$D$2:$D$301,"Philanthropist",Players!$E$2:$E$301,"A")</f>
        <v>0</v>
      </c>
      <c r="C25" s="13" t="str">
        <f aca="false">IFERROR(AVERAGEIFS(Players!$O$2:$O$301,Players!$E$2:$E$301,"B",Players!$D$2:$D$301,"Philanthropist"),"")</f>
        <v/>
      </c>
      <c r="D25" s="13" t="str">
        <f aca="false">IFERROR(AVERAGEIFS(Players!$O$2:$O$301,Players!$E$2:$E$301,"C",Players!$D$2:$D$301,"Philanthropist"),"")</f>
        <v/>
      </c>
      <c r="E25" s="19" t="str">
        <f aca="false">IFERROR((C25-D25)/C25,"")</f>
        <v/>
      </c>
    </row>
    <row r="26" customFormat="false" ht="15" hidden="false" customHeight="false" outlineLevel="0" collapsed="false">
      <c r="A26" s="17" t="s">
        <v>64</v>
      </c>
      <c r="B26" s="12" t="n">
        <f aca="false">COUNTIFS(Players!$D$2:$D$301,"Not sure",Players!$E$2:$E$301,"A")</f>
        <v>0</v>
      </c>
      <c r="C26" s="13" t="str">
        <f aca="false">IFERROR(AVERAGEIFS(Players!$O$2:$O$301,Players!$E$2:$E$301,"B",Players!$D$2:$D$301,"Not sure"),"")</f>
        <v/>
      </c>
      <c r="D26" s="13" t="str">
        <f aca="false">IFERROR(AVERAGEIFS(Players!$O$2:$O$301,Players!$E$2:$E$301,"C",Players!$D$2:$D$301,"Not sure"),"")</f>
        <v/>
      </c>
      <c r="E26" s="19" t="str">
        <f aca="false">IFERROR((C26-D26)/C26,"")</f>
        <v/>
      </c>
    </row>
    <row r="27" customFormat="false" ht="15" hidden="false" customHeight="false" outlineLevel="0" collapsed="false">
      <c r="A27" s="14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2026-09-27T14:57:12Z</dcterms:created>
  <dc:creator>openpyxl</dc:creator>
  <dc:description/>
  <dc:language>en-GB</dc:language>
  <cp:lastModifiedBy/>
  <dcterms:modified xsi:type="dcterms:W3CDTF">2026-09-27T15:57:13Z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